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曽我　大作\Documents\02 ブログ\期末手当\"/>
    </mc:Choice>
  </mc:AlternateContent>
  <xr:revisionPtr revIDLastSave="0" documentId="13_ncr:1_{7F941177-94EB-43D6-AE7B-043FC5502CB3}" xr6:coauthVersionLast="47" xr6:coauthVersionMax="47" xr10:uidLastSave="{00000000-0000-0000-0000-000000000000}"/>
  <bookViews>
    <workbookView xWindow="26250" yWindow="-105" windowWidth="16635" windowHeight="12180" xr2:uid="{C502B5B7-9306-497B-8B09-AF1F9890E7E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9" i="1" s="1"/>
  <c r="B8" i="1"/>
  <c r="F8" i="1" s="1"/>
  <c r="J8" i="1" s="1"/>
  <c r="D9" i="1"/>
  <c r="D14" i="1" s="1"/>
  <c r="D8" i="1"/>
  <c r="D13" i="1" s="1"/>
  <c r="B13" i="1" l="1"/>
  <c r="F13" i="1" s="1"/>
  <c r="J13" i="1" s="1"/>
  <c r="B14" i="1"/>
  <c r="F14" i="1" s="1"/>
  <c r="J14" i="1" s="1"/>
  <c r="J9" i="1"/>
  <c r="N14" i="1" l="1"/>
  <c r="N13" i="1"/>
</calcChain>
</file>

<file path=xl/sharedStrings.xml><?xml version="1.0" encoding="utf-8"?>
<sst xmlns="http://schemas.openxmlformats.org/spreadsheetml/2006/main" count="51" uniqueCount="20">
  <si>
    <t>円</t>
    <rPh sb="0" eb="1">
      <t>エン</t>
    </rPh>
    <phoneticPr fontId="2"/>
  </si>
  <si>
    <t>地域手当の支給率</t>
    <rPh sb="0" eb="2">
      <t>チイキ</t>
    </rPh>
    <rPh sb="2" eb="4">
      <t>テアテ</t>
    </rPh>
    <rPh sb="5" eb="8">
      <t>シキュウリツ</t>
    </rPh>
    <phoneticPr fontId="2"/>
  </si>
  <si>
    <t>給料月額</t>
    <rPh sb="0" eb="2">
      <t>キュウリョウ</t>
    </rPh>
    <rPh sb="2" eb="4">
      <t>ゲツガク</t>
    </rPh>
    <phoneticPr fontId="2"/>
  </si>
  <si>
    <t>扶養手当の月額</t>
    <rPh sb="0" eb="4">
      <t>フヨウテアテ</t>
    </rPh>
    <rPh sb="5" eb="7">
      <t>ゲツガク</t>
    </rPh>
    <phoneticPr fontId="2"/>
  </si>
  <si>
    <t>期末手当基礎額</t>
    <rPh sb="0" eb="4">
      <t>キマツテアテ</t>
    </rPh>
    <rPh sb="4" eb="7">
      <t>キソガク</t>
    </rPh>
    <phoneticPr fontId="2"/>
  </si>
  <si>
    <t>勤勉手当基礎額</t>
    <rPh sb="0" eb="4">
      <t>キンベンテアテ</t>
    </rPh>
    <rPh sb="4" eb="7">
      <t>キソガク</t>
    </rPh>
    <phoneticPr fontId="2"/>
  </si>
  <si>
    <t>役職加算割合</t>
    <rPh sb="0" eb="2">
      <t>ヤクショク</t>
    </rPh>
    <rPh sb="2" eb="4">
      <t>カサン</t>
    </rPh>
    <rPh sb="4" eb="6">
      <t>ワリアイ</t>
    </rPh>
    <phoneticPr fontId="2"/>
  </si>
  <si>
    <t>管理職加算割合</t>
    <rPh sb="0" eb="5">
      <t>カンリショクカサン</t>
    </rPh>
    <rPh sb="5" eb="7">
      <t>ワリアイ</t>
    </rPh>
    <phoneticPr fontId="2"/>
  </si>
  <si>
    <t>在職率</t>
    <rPh sb="0" eb="3">
      <t>ザイショクリツ</t>
    </rPh>
    <phoneticPr fontId="2"/>
  </si>
  <si>
    <t>期間率</t>
    <rPh sb="0" eb="3">
      <t>キカンリツ</t>
    </rPh>
    <phoneticPr fontId="2"/>
  </si>
  <si>
    <t>役職加算額</t>
    <rPh sb="0" eb="2">
      <t>ヤクショク</t>
    </rPh>
    <rPh sb="2" eb="4">
      <t>カサン</t>
    </rPh>
    <rPh sb="4" eb="5">
      <t>ガク</t>
    </rPh>
    <phoneticPr fontId="2"/>
  </si>
  <si>
    <t>管理職加算額</t>
    <rPh sb="0" eb="3">
      <t>カンリショク</t>
    </rPh>
    <rPh sb="3" eb="6">
      <t>カサンガク</t>
    </rPh>
    <phoneticPr fontId="2"/>
  </si>
  <si>
    <t>期末手当支給率</t>
    <rPh sb="0" eb="4">
      <t>キマツテアテ</t>
    </rPh>
    <rPh sb="4" eb="7">
      <t>シキュウリツ</t>
    </rPh>
    <phoneticPr fontId="2"/>
  </si>
  <si>
    <t>勤勉手当成績率</t>
    <rPh sb="0" eb="4">
      <t>キンベンテアテ</t>
    </rPh>
    <rPh sb="4" eb="7">
      <t>セイセキリツ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</si>
  <si>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</si>
  <si>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</si>
  <si>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期末手当</t>
    <rPh sb="0" eb="4">
      <t>キマツテアテ</t>
    </rPh>
    <phoneticPr fontId="2"/>
  </si>
  <si>
    <t>勤勉手当</t>
    <rPh sb="0" eb="4">
      <t>キンベンテアテ</t>
    </rPh>
    <phoneticPr fontId="2"/>
  </si>
  <si>
    <t>期末手当・勤勉手当計算ツール</t>
    <rPh sb="0" eb="4">
      <t>キマツテアテ</t>
    </rPh>
    <rPh sb="5" eb="9">
      <t>キンベンテアテ</t>
    </rPh>
    <rPh sb="9" eb="11">
      <t>ケイサン</t>
    </rPh>
    <phoneticPr fontId="2"/>
  </si>
  <si>
    <t>期末手当・勤勉手当合計</t>
    <rPh sb="0" eb="4">
      <t>キマツテアテ</t>
    </rPh>
    <rPh sb="5" eb="9">
      <t>キンベンテアテ</t>
    </rPh>
    <rPh sb="9" eb="11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</si>
</sst>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_ "/>
    <numFmt numFmtId="178" formatCode="#,##0_);[Red]\(#,##0\)"/>
    <numFmt numFmtId="179" formatCode="#,##0.000_ 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right" vertical="center"/>
    </xf>
    <xf numFmtId="178" fontId="1" fillId="0" borderId="3" xfId="0" applyNumberFormat="1" applyFont="1" applyBorder="1">
      <alignment vertical="center"/>
    </xf>
    <xf numFmtId="0" fontId="1" fillId="0" borderId="4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7" xfId="0" applyFont="1" applyBorder="1">
      <alignment vertical="center"/>
    </xf>
    <xf numFmtId="0" fontId="1" fillId="0" borderId="12" xfId="0" applyFont="1" applyBorder="1">
      <alignment vertical="center"/>
    </xf>
    <xf numFmtId="178" fontId="3" fillId="3" borderId="8" xfId="0" applyNumberFormat="1" applyFont="1" applyFill="1" applyBorder="1">
      <alignment vertical="center"/>
    </xf>
    <xf numFmtId="178" fontId="3" fillId="3" borderId="13" xfId="0" applyNumberFormat="1" applyFont="1" applyFill="1" applyBorder="1">
      <alignment vertical="center"/>
    </xf>
    <xf numFmtId="178" fontId="3" fillId="3" borderId="6" xfId="0" applyNumberFormat="1" applyFont="1" applyFill="1" applyBorder="1" applyAlignment="1">
      <alignment horizontal="right" vertical="center"/>
    </xf>
    <xf numFmtId="178" fontId="3" fillId="3" borderId="1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177" fontId="1" fillId="0" borderId="2" xfId="0" applyNumberFormat="1" applyFont="1" applyBorder="1">
      <alignment vertical="center"/>
    </xf>
    <xf numFmtId="179" fontId="3" fillId="3" borderId="13" xfId="0" applyNumberFormat="1" applyFont="1" applyFill="1" applyBorder="1" applyAlignment="1">
      <alignment horizontal="right" vertical="center"/>
    </xf>
    <xf numFmtId="179" fontId="3" fillId="3" borderId="21" xfId="0" applyNumberFormat="1" applyFont="1" applyFill="1" applyBorder="1" applyAlignment="1">
      <alignment horizontal="right" vertical="center"/>
    </xf>
    <xf numFmtId="179" fontId="3" fillId="3" borderId="12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right" vertical="center"/>
    </xf>
    <xf numFmtId="176" fontId="3" fillId="3" borderId="17" xfId="0" applyNumberFormat="1" applyFont="1" applyFill="1" applyBorder="1" applyAlignment="1">
      <alignment horizontal="right" vertical="center"/>
    </xf>
    <xf numFmtId="176" fontId="3" fillId="3" borderId="11" xfId="0" applyNumberFormat="1" applyFont="1" applyFill="1" applyBorder="1" applyAlignment="1">
      <alignment horizontal="right" vertical="center"/>
    </xf>
    <xf numFmtId="176" fontId="3" fillId="3" borderId="22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shrinkToFit="1"/>
    </xf>
    <xf numFmtId="179" fontId="3" fillId="3" borderId="9" xfId="0" applyNumberFormat="1" applyFont="1" applyFill="1" applyBorder="1" applyAlignment="1">
      <alignment horizontal="right" vertical="center"/>
    </xf>
    <xf numFmtId="179" fontId="3" fillId="3" borderId="10" xfId="0" applyNumberFormat="1" applyFont="1" applyFill="1" applyBorder="1" applyAlignment="1">
      <alignment horizontal="right" vertical="center"/>
    </xf>
    <xf numFmtId="179" fontId="3" fillId="3" borderId="14" xfId="0" applyNumberFormat="1" applyFont="1" applyFill="1" applyBorder="1" applyAlignment="1">
      <alignment horizontal="right" vertical="center"/>
    </xf>
    <xf numFmtId="179" fontId="3" fillId="3" borderId="15" xfId="0" applyNumberFormat="1" applyFont="1" applyFill="1" applyBorder="1" applyAlignment="1">
      <alignment horizontal="right" vertical="center"/>
    </xf>
    <xf numFmtId="176" fontId="3" fillId="3" borderId="14" xfId="0" applyNumberFormat="1" applyFont="1" applyFill="1" applyBorder="1" applyAlignment="1">
      <alignment horizontal="right" vertical="center"/>
    </xf>
    <xf numFmtId="176" fontId="3" fillId="3" borderId="9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179" fontId="3" fillId="3" borderId="8" xfId="0" applyNumberFormat="1" applyFont="1" applyFill="1" applyBorder="1" applyAlignment="1">
      <alignment horizontal="right" vertical="center"/>
    </xf>
    <xf numFmtId="179" fontId="3" fillId="3" borderId="16" xfId="0" applyNumberFormat="1" applyFont="1" applyFill="1" applyBorder="1" applyAlignment="1">
      <alignment horizontal="right" vertical="center"/>
    </xf>
    <xf numFmtId="179" fontId="3" fillId="3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95251</xdr:colOff>
      <xdr:row>4</xdr:row>
      <xdr:rowOff>95250</xdr:rowOff>
    </xdr:from>
    <xdr:to>
      <xdr:col>15</xdr:col>
      <xdr:colOff>361951</xdr:colOff>
      <xdr:row>6</xdr:row>
      <xdr:rowOff>200024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72046C0-DBE7-4CFA-AFB8-8A37390B61EA}"/>
            </a:ext>
          </a:extLst>
        </xdr:cNvPr>
        <xdr:cNvSpPr/>
      </xdr:nvSpPr>
      <xdr:spPr>
        <a:xfrm>
          <a:off x="6705601" y="1619250"/>
          <a:ext cx="2362200" cy="476249"/>
        </a:xfrm>
        <a:prstGeom prst="rect">
          <a:avLst/>
        </a:prstGeom>
        <a:ln w="31750"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に入力してください。</a:t>
          </a:r>
        </a:p>
      </xdr:txBody>
    </xdr:sp>
    <xdr:clientData/>
  </xdr:twoCellAnchor>
  <xdr:twoCellAnchor>
    <xdr:from>
      <xdr:col>11</xdr:col>
      <xdr:colOff>180976</xdr:colOff>
      <xdr:row>4</xdr:row>
      <xdr:rowOff>180975</xdr:rowOff>
    </xdr:from>
    <xdr:to>
      <xdr:col>13</xdr:col>
      <xdr:colOff>85726</xdr:colOff>
      <xdr:row>6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AC77E0-F143-482A-9349-B392851CB88D}"/>
            </a:ext>
          </a:extLst>
        </xdr:cNvPr>
        <xdr:cNvSpPr/>
      </xdr:nvSpPr>
      <xdr:spPr>
        <a:xfrm>
          <a:off x="6791326" y="1704975"/>
          <a:ext cx="762000" cy="2762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CF298-46FB-459A-BED2-310C3A6E7358}">
  <dimension ref="A1:P15"/>
  <sheetViews>
    <sheetView tabSelected="1" workbookViewId="0">
      <selection activeCell="B7" sqref="B7:C7"/>
    </sheetView>
  </sheetViews>
  <sheetFormatPr defaultRowHeight="14.25" x14ac:dyDescent="0.4"/>
  <cols>
    <col min="1" max="1" width="5.5" style="1" bestFit="1" customWidth="1"/>
    <col min="2" max="2" width="10.625" style="1" customWidth="1"/>
    <col min="3" max="3" width="5.625" style="1" customWidth="1"/>
    <col min="4" max="4" width="10.625" style="1" customWidth="1"/>
    <col min="5" max="5" width="5.625" style="1" customWidth="1"/>
    <col min="6" max="6" width="10.625" style="1" customWidth="1"/>
    <col min="7" max="7" width="5.625" style="1" customWidth="1"/>
    <col min="8" max="8" width="10.625" style="1" customWidth="1"/>
    <col min="9" max="9" width="5.625" style="1" customWidth="1"/>
    <col min="10" max="10" width="10.625" style="1" customWidth="1"/>
    <col min="11" max="14" width="5.625" style="1" customWidth="1"/>
    <col min="15" max="15" width="10.625" style="1" customWidth="1"/>
    <col min="16" max="16" width="5.625" style="1" customWidth="1"/>
    <col min="17" max="16384" width="9" style="1"/>
  </cols>
  <sheetData>
    <row r="1" spans="1:16" ht="30" customHeight="1" x14ac:dyDescent="0.4">
      <c r="A1" s="1" t="s">
        <v>18</v>
      </c>
    </row>
    <row r="2" spans="1:16" s="5" customFormat="1" ht="30" customHeight="1" thickBot="1" x14ac:dyDescent="0.45">
      <c r="A2" s="6"/>
      <c r="B2" s="48" t="s">
        <v>2</v>
      </c>
      <c r="C2" s="48"/>
      <c r="D2" s="48" t="s">
        <v>3</v>
      </c>
      <c r="E2" s="48"/>
      <c r="F2" s="48" t="s">
        <v>1</v>
      </c>
      <c r="G2" s="48"/>
      <c r="H2" s="48" t="s">
        <v>6</v>
      </c>
      <c r="I2" s="48"/>
      <c r="J2" s="48" t="s">
        <v>7</v>
      </c>
      <c r="K2" s="48"/>
      <c r="L2" s="55" t="s">
        <v>12</v>
      </c>
      <c r="M2" s="56"/>
      <c r="N2" s="57"/>
      <c r="O2" s="48" t="s">
        <v>13</v>
      </c>
      <c r="P2" s="48"/>
    </row>
    <row r="3" spans="1:16" ht="30" customHeight="1" thickTop="1" x14ac:dyDescent="0.4">
      <c r="A3" s="11" t="s">
        <v>14</v>
      </c>
      <c r="B3" s="16">
        <v>314300</v>
      </c>
      <c r="C3" s="12" t="s">
        <v>0</v>
      </c>
      <c r="D3" s="14">
        <v>20000</v>
      </c>
      <c r="E3" s="12" t="s">
        <v>0</v>
      </c>
      <c r="F3" s="54">
        <v>0.15</v>
      </c>
      <c r="G3" s="54"/>
      <c r="H3" s="54">
        <v>0.05</v>
      </c>
      <c r="I3" s="54"/>
      <c r="J3" s="54">
        <v>0</v>
      </c>
      <c r="K3" s="54"/>
      <c r="L3" s="58">
        <v>1.2250000000000001</v>
      </c>
      <c r="M3" s="59"/>
      <c r="N3" s="60"/>
      <c r="O3" s="49">
        <v>1.0249999999999999</v>
      </c>
      <c r="P3" s="50"/>
    </row>
    <row r="4" spans="1:16" ht="30" customHeight="1" thickBot="1" x14ac:dyDescent="0.45">
      <c r="A4" s="11" t="s">
        <v>15</v>
      </c>
      <c r="B4" s="17">
        <v>314300</v>
      </c>
      <c r="C4" s="13" t="s">
        <v>0</v>
      </c>
      <c r="D4" s="15">
        <v>20000</v>
      </c>
      <c r="E4" s="13" t="s">
        <v>0</v>
      </c>
      <c r="F4" s="53">
        <v>0.15</v>
      </c>
      <c r="G4" s="53"/>
      <c r="H4" s="53">
        <v>0.05</v>
      </c>
      <c r="I4" s="53"/>
      <c r="J4" s="53">
        <v>0</v>
      </c>
      <c r="K4" s="53"/>
      <c r="L4" s="28">
        <v>1.2250000000000001</v>
      </c>
      <c r="M4" s="29"/>
      <c r="N4" s="30"/>
      <c r="O4" s="51">
        <v>1.0249999999999999</v>
      </c>
      <c r="P4" s="52"/>
    </row>
    <row r="5" spans="1:16" ht="15" thickTop="1" x14ac:dyDescent="0.4">
      <c r="A5" s="3"/>
      <c r="F5" s="4"/>
      <c r="G5" s="4"/>
      <c r="H5" s="4"/>
      <c r="I5" s="4"/>
      <c r="J5" s="4"/>
      <c r="K5" s="4"/>
      <c r="L5" s="4"/>
    </row>
    <row r="6" spans="1:16" x14ac:dyDescent="0.4">
      <c r="A6" s="18" t="s">
        <v>16</v>
      </c>
      <c r="F6" s="4"/>
      <c r="G6" s="4"/>
      <c r="H6" s="4"/>
      <c r="I6" s="4"/>
      <c r="J6" s="4"/>
      <c r="K6" s="4"/>
      <c r="L6" s="4"/>
    </row>
    <row r="7" spans="1:16" ht="30" customHeight="1" thickBot="1" x14ac:dyDescent="0.45">
      <c r="A7" s="10"/>
      <c r="B7" s="34" t="s">
        <v>10</v>
      </c>
      <c r="C7" s="34"/>
      <c r="D7" s="34" t="s">
        <v>11</v>
      </c>
      <c r="E7" s="34"/>
      <c r="F7" s="35" t="s">
        <v>4</v>
      </c>
      <c r="G7" s="36"/>
      <c r="H7" s="31" t="s">
        <v>8</v>
      </c>
      <c r="I7" s="31"/>
      <c r="J7" s="34" t="s">
        <v>16</v>
      </c>
      <c r="K7" s="34"/>
      <c r="L7" s="25"/>
    </row>
    <row r="8" spans="1:16" ht="30" customHeight="1" thickTop="1" x14ac:dyDescent="0.4">
      <c r="A8" s="7" t="s">
        <v>14</v>
      </c>
      <c r="B8" s="8">
        <f>ROUNDDOWN(($B3+ROUNDDOWN($B3*$F3,0))*$H3,0)</f>
        <v>18072</v>
      </c>
      <c r="C8" s="9" t="s">
        <v>0</v>
      </c>
      <c r="D8" s="8">
        <f>ROUNDDOWN(B$3*$J3,0)</f>
        <v>0</v>
      </c>
      <c r="E8" s="9" t="s">
        <v>0</v>
      </c>
      <c r="F8" s="8">
        <f>$B3+$D3+ROUNDDOWN(($B3+$D3)*$F3,0)+$B8+$D8</f>
        <v>402517</v>
      </c>
      <c r="G8" s="26" t="s">
        <v>0</v>
      </c>
      <c r="H8" s="37">
        <v>1</v>
      </c>
      <c r="I8" s="38"/>
      <c r="J8" s="27">
        <f>ROUNDDOWN($F8*$L3*$H8,0)</f>
        <v>493083</v>
      </c>
      <c r="K8" s="9" t="s">
        <v>0</v>
      </c>
    </row>
    <row r="9" spans="1:16" ht="30" customHeight="1" thickBot="1" x14ac:dyDescent="0.45">
      <c r="A9" s="7" t="s">
        <v>15</v>
      </c>
      <c r="B9" s="8">
        <f>ROUNDDOWN(($B4+ROUNDDOWN($B4*$F4,0))*$H4,0)</f>
        <v>18072</v>
      </c>
      <c r="C9" s="9" t="s">
        <v>0</v>
      </c>
      <c r="D9" s="8">
        <f>ROUNDDOWN(B$3*$J4,0)</f>
        <v>0</v>
      </c>
      <c r="E9" s="9" t="s">
        <v>0</v>
      </c>
      <c r="F9" s="8">
        <f>$B4+$D4+ROUNDDOWN(($B4+$D4)*$F4,0)+$B9+$D9</f>
        <v>402517</v>
      </c>
      <c r="G9" s="26" t="s">
        <v>0</v>
      </c>
      <c r="H9" s="39">
        <v>1</v>
      </c>
      <c r="I9" s="40"/>
      <c r="J9" s="27">
        <f>ROUNDDOWN($F9*$L4*$H9,0)</f>
        <v>493083</v>
      </c>
      <c r="K9" s="9" t="s">
        <v>0</v>
      </c>
    </row>
    <row r="10" spans="1:16" ht="15" thickTop="1" x14ac:dyDescent="0.4">
      <c r="A10" s="3"/>
      <c r="B10" s="2"/>
      <c r="D10" s="2"/>
    </row>
    <row r="11" spans="1:16" ht="15" thickBot="1" x14ac:dyDescent="0.45">
      <c r="A11" s="18" t="s">
        <v>17</v>
      </c>
      <c r="B11" s="2"/>
      <c r="D11" s="2"/>
    </row>
    <row r="12" spans="1:16" ht="30" customHeight="1" thickTop="1" thickBot="1" x14ac:dyDescent="0.45">
      <c r="A12" s="10"/>
      <c r="B12" s="34" t="s">
        <v>10</v>
      </c>
      <c r="C12" s="34"/>
      <c r="D12" s="34" t="s">
        <v>11</v>
      </c>
      <c r="E12" s="34"/>
      <c r="F12" s="34" t="s">
        <v>5</v>
      </c>
      <c r="G12" s="34"/>
      <c r="H12" s="32" t="s">
        <v>9</v>
      </c>
      <c r="I12" s="33"/>
      <c r="J12" s="35" t="s">
        <v>17</v>
      </c>
      <c r="K12" s="36"/>
      <c r="L12" s="23"/>
      <c r="M12" s="45" t="s">
        <v>19</v>
      </c>
      <c r="N12" s="46"/>
      <c r="O12" s="46"/>
      <c r="P12" s="47"/>
    </row>
    <row r="13" spans="1:16" ht="30" customHeight="1" thickTop="1" x14ac:dyDescent="0.4">
      <c r="A13" s="7" t="s">
        <v>14</v>
      </c>
      <c r="B13" s="8">
        <f>$B8</f>
        <v>18072</v>
      </c>
      <c r="C13" s="9" t="s">
        <v>0</v>
      </c>
      <c r="D13" s="8">
        <f>$D8</f>
        <v>0</v>
      </c>
      <c r="E13" s="9" t="s">
        <v>0</v>
      </c>
      <c r="F13" s="8">
        <f>$B3+ROUNDDOWN($B3*$F3,0)+$B13+$D13</f>
        <v>379517</v>
      </c>
      <c r="G13" s="26" t="s">
        <v>0</v>
      </c>
      <c r="H13" s="37">
        <v>1</v>
      </c>
      <c r="I13" s="38"/>
      <c r="J13" s="27">
        <f>ROUNDDOWN($F13*$O3*$H13,0)</f>
        <v>389004</v>
      </c>
      <c r="K13" s="9" t="s">
        <v>0</v>
      </c>
      <c r="L13" s="24"/>
      <c r="M13" s="19" t="s">
        <v>14</v>
      </c>
      <c r="N13" s="41">
        <f>SUM(J8,J13)</f>
        <v>882087</v>
      </c>
      <c r="O13" s="42"/>
      <c r="P13" s="20" t="s">
        <v>0</v>
      </c>
    </row>
    <row r="14" spans="1:16" ht="30" customHeight="1" thickBot="1" x14ac:dyDescent="0.45">
      <c r="A14" s="7" t="s">
        <v>15</v>
      </c>
      <c r="B14" s="8">
        <f>$B9</f>
        <v>18072</v>
      </c>
      <c r="C14" s="9" t="s">
        <v>0</v>
      </c>
      <c r="D14" s="8">
        <f>$D9</f>
        <v>0</v>
      </c>
      <c r="E14" s="9" t="s">
        <v>0</v>
      </c>
      <c r="F14" s="8">
        <f>$B4+ROUNDDOWN($B4*$F4,0)+$B14+$D14</f>
        <v>379517</v>
      </c>
      <c r="G14" s="26" t="s">
        <v>0</v>
      </c>
      <c r="H14" s="39">
        <v>1</v>
      </c>
      <c r="I14" s="40"/>
      <c r="J14" s="27">
        <f>ROUNDDOWN($F14*$O4*$H14,0)</f>
        <v>389004</v>
      </c>
      <c r="K14" s="9" t="s">
        <v>0</v>
      </c>
      <c r="L14" s="24"/>
      <c r="M14" s="21" t="s">
        <v>15</v>
      </c>
      <c r="N14" s="43">
        <f>SUM(J9,J14)</f>
        <v>882087</v>
      </c>
      <c r="O14" s="44"/>
      <c r="P14" s="22" t="s">
        <v>0</v>
      </c>
    </row>
    <row r="15" spans="1:16" ht="15" thickTop="1" x14ac:dyDescent="0.4">
      <c r="D15" s="2"/>
    </row>
  </sheetData>
  <mergeCells count="34">
    <mergeCell ref="B2:C2"/>
    <mergeCell ref="D2:E2"/>
    <mergeCell ref="B12:C12"/>
    <mergeCell ref="B7:C7"/>
    <mergeCell ref="D7:E7"/>
    <mergeCell ref="D12:E12"/>
    <mergeCell ref="F7:G7"/>
    <mergeCell ref="F12:G12"/>
    <mergeCell ref="O2:P2"/>
    <mergeCell ref="O3:P3"/>
    <mergeCell ref="O4:P4"/>
    <mergeCell ref="F4:G4"/>
    <mergeCell ref="H4:I4"/>
    <mergeCell ref="J4:K4"/>
    <mergeCell ref="J2:K2"/>
    <mergeCell ref="H2:I2"/>
    <mergeCell ref="F2:G2"/>
    <mergeCell ref="F3:G3"/>
    <mergeCell ref="H3:I3"/>
    <mergeCell ref="J3:K3"/>
    <mergeCell ref="L2:N2"/>
    <mergeCell ref="L3:N3"/>
    <mergeCell ref="H13:I13"/>
    <mergeCell ref="H14:I14"/>
    <mergeCell ref="N13:O13"/>
    <mergeCell ref="N14:O14"/>
    <mergeCell ref="M12:P12"/>
    <mergeCell ref="L4:N4"/>
    <mergeCell ref="H7:I7"/>
    <mergeCell ref="H12:I12"/>
    <mergeCell ref="J7:K7"/>
    <mergeCell ref="J12:K12"/>
    <mergeCell ref="H8:I8"/>
    <mergeCell ref="H9:I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2021-06-08T15:35:33Z</cp:lastPrinted>
  <dcterms:created xsi:type="dcterms:W3CDTF">2021-06-08T15:06:34Z</dcterms:created>
  <dcterms:modified xsi:type="dcterms:W3CDTF">2024-06-28T22:07:33Z</dcterms:modified>
</cp:coreProperties>
</file>