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曽我　大作\Documents\02 ブログ\時間外勤務\"/>
    </mc:Choice>
  </mc:AlternateContent>
  <xr:revisionPtr revIDLastSave="0" documentId="13_ncr:1_{CA1BEC4C-706B-455C-B674-6299C8EB4A74}" xr6:coauthVersionLast="47" xr6:coauthVersionMax="47" xr10:uidLastSave="{00000000-0000-0000-0000-000000000000}"/>
  <bookViews>
    <workbookView xWindow="5970" yWindow="255" windowWidth="17745" windowHeight="12090" xr2:uid="{24ED9BD0-1B73-4721-A57F-4236BB97C082}"/>
  </bookViews>
  <sheets>
    <sheet name="入力シート" sheetId="3" r:id="rId1"/>
    <sheet name="計算結果" sheetId="1" r:id="rId2"/>
  </sheets>
  <definedNames>
    <definedName name="_xlnm.Print_Area" localSheetId="0">入力シート!$A$1:$R$41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1" l="1"/>
  <c r="O11" i="1"/>
  <c r="M12" i="1"/>
  <c r="M11" i="1"/>
  <c r="K12" i="1"/>
  <c r="K11" i="1"/>
  <c r="I12" i="1"/>
  <c r="I11" i="1"/>
  <c r="G11" i="1"/>
  <c r="C11" i="1"/>
  <c r="C12" i="1"/>
  <c r="E11" i="1"/>
  <c r="E12" i="1"/>
  <c r="M9" i="1"/>
  <c r="M10" i="1"/>
  <c r="K10" i="1"/>
  <c r="K41" i="3"/>
  <c r="C41" i="3"/>
  <c r="I41" i="3"/>
  <c r="E41" i="3"/>
  <c r="K4" i="1"/>
  <c r="I4" i="1"/>
  <c r="G4" i="1"/>
  <c r="E10" i="1" s="1"/>
  <c r="E4" i="1"/>
  <c r="C4" i="1"/>
  <c r="A4" i="1"/>
  <c r="Q41" i="3"/>
  <c r="O41" i="3"/>
  <c r="M41" i="3"/>
  <c r="G41" i="3"/>
  <c r="M13" i="1" l="1"/>
  <c r="I13" i="1"/>
  <c r="E13" i="1"/>
  <c r="K13" i="1"/>
  <c r="C13" i="1"/>
  <c r="C10" i="1"/>
  <c r="I10" i="1"/>
  <c r="C9" i="1"/>
  <c r="I9" i="1"/>
  <c r="Q9" i="1"/>
  <c r="Q13" i="1" s="1"/>
  <c r="O9" i="1"/>
  <c r="O13" i="1" s="1"/>
  <c r="K9" i="1"/>
  <c r="E9" i="1"/>
  <c r="G9" i="1"/>
  <c r="G13" i="1" s="1"/>
  <c r="N14" i="1" l="1"/>
</calcChain>
</file>

<file path=xl/sharedStrings.xml><?xml version="1.0" encoding="utf-8"?>
<sst xmlns="http://schemas.openxmlformats.org/spreadsheetml/2006/main" count="400" uniqueCount="39">
  <si>
    <t>給料月額</t>
    <rPh sb="0" eb="4">
      <t>キュウリョウゲツガク</t>
    </rPh>
    <phoneticPr fontId="1"/>
  </si>
  <si>
    <t>地域手当の支給率</t>
    <rPh sb="0" eb="4">
      <t>チイキテアテ</t>
    </rPh>
    <rPh sb="5" eb="8">
      <t>シキュウリツ</t>
    </rPh>
    <phoneticPr fontId="1"/>
  </si>
  <si>
    <t>5:00～22:00</t>
    <phoneticPr fontId="1"/>
  </si>
  <si>
    <t>勤務日</t>
    <rPh sb="0" eb="2">
      <t>キンム</t>
    </rPh>
    <rPh sb="2" eb="3">
      <t>ヒ</t>
    </rPh>
    <phoneticPr fontId="1"/>
  </si>
  <si>
    <t>22:00～5:00</t>
    <phoneticPr fontId="1"/>
  </si>
  <si>
    <t>週休日</t>
    <rPh sb="0" eb="3">
      <t>シュウキュウビ</t>
    </rPh>
    <phoneticPr fontId="1"/>
  </si>
  <si>
    <t>週休日の振替等</t>
    <rPh sb="0" eb="3">
      <t>シュウキュウビ</t>
    </rPh>
    <rPh sb="4" eb="6">
      <t>フリカエ</t>
    </rPh>
    <rPh sb="6" eb="7">
      <t>ナド</t>
    </rPh>
    <phoneticPr fontId="1"/>
  </si>
  <si>
    <t>休日勤務</t>
    <rPh sb="0" eb="2">
      <t>キュウジツ</t>
    </rPh>
    <rPh sb="2" eb="4">
      <t>キンム</t>
    </rPh>
    <phoneticPr fontId="1"/>
  </si>
  <si>
    <t>夜間勤務</t>
    <rPh sb="0" eb="4">
      <t>ヤカンキンム</t>
    </rPh>
    <phoneticPr fontId="1"/>
  </si>
  <si>
    <t>単価</t>
    <rPh sb="0" eb="2">
      <t>タンカ</t>
    </rPh>
    <phoneticPr fontId="1"/>
  </si>
  <si>
    <t>除算時間数</t>
    <rPh sb="0" eb="5">
      <t>ジョサンジカンスウ</t>
    </rPh>
    <phoneticPr fontId="1"/>
  </si>
  <si>
    <t>1週間当たりの勤務時間</t>
  </si>
  <si>
    <t>手当額</t>
    <rPh sb="0" eb="2">
      <t>テアテ</t>
    </rPh>
    <rPh sb="2" eb="3">
      <t>ガク</t>
    </rPh>
    <phoneticPr fontId="1"/>
  </si>
  <si>
    <t>合計</t>
    <rPh sb="0" eb="2">
      <t>ゴウケイ</t>
    </rPh>
    <phoneticPr fontId="1"/>
  </si>
  <si>
    <t>時間</t>
    <rPh sb="0" eb="2">
      <t>ジカン</t>
    </rPh>
    <phoneticPr fontId="1"/>
  </si>
  <si>
    <t>円</t>
    <rPh sb="0" eb="1">
      <t>エン</t>
    </rPh>
    <phoneticPr fontId="1"/>
  </si>
  <si>
    <t>1日当たりの勤務時間が7,75時間未満の部分</t>
    <rPh sb="1" eb="2">
      <t>ヒ</t>
    </rPh>
    <rPh sb="2" eb="3">
      <t>ア</t>
    </rPh>
    <rPh sb="6" eb="10">
      <t>キンムジカン</t>
    </rPh>
    <rPh sb="15" eb="17">
      <t>ジカン</t>
    </rPh>
    <rPh sb="17" eb="19">
      <t>ミマン</t>
    </rPh>
    <rPh sb="20" eb="22">
      <t>ブブン</t>
    </rPh>
    <phoneticPr fontId="1"/>
  </si>
  <si>
    <t>月間時間数</t>
    <rPh sb="0" eb="2">
      <t>ゲッカン</t>
    </rPh>
    <rPh sb="2" eb="5">
      <t>ジカンスウ</t>
    </rPh>
    <phoneticPr fontId="1"/>
  </si>
  <si>
    <t>項目</t>
    <rPh sb="0" eb="2">
      <t>コウモク</t>
    </rPh>
    <phoneticPr fontId="1"/>
  </si>
  <si>
    <t>基本情報</t>
    <rPh sb="0" eb="4">
      <t>キホンジョウホウ</t>
    </rPh>
    <phoneticPr fontId="1"/>
  </si>
  <si>
    <t>勤務年月</t>
    <rPh sb="0" eb="2">
      <t>キンム</t>
    </rPh>
    <rPh sb="2" eb="4">
      <t>ネンゲツ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</si>
  <si>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</si>
  <si>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</si>
  <si>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</si>
  <si>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勤務日</t>
    <rPh sb="0" eb="3">
      <t>キンムヒ</t>
    </rPh>
    <phoneticPr fontId="1"/>
  </si>
  <si>
    <t>令和3</t>
    <rPh sb="0" eb="2">
      <t>レイワ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</si>
  <si>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</si>
  <si>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</si>
  <si>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</si>
  <si>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</si>
  <si>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</si>
  <si>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</si>
  <si>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</si>
  <si>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時間外勤務手当等計算ツール</t>
    <rPh sb="0" eb="3">
      <t>ジカンガイ</t>
    </rPh>
    <rPh sb="3" eb="5">
      <t>キンム</t>
    </rPh>
    <rPh sb="5" eb="7">
      <t>テアテ</t>
    </rPh>
    <rPh sb="7" eb="8">
      <t>ナド</t>
    </rPh>
    <rPh sb="8" eb="10">
      <t>ケイサン</t>
    </rPh>
    <phoneticPr fontId="1"/>
  </si>
  <si>
    <t>1か月当たり60時間を超過した場合</t>
    <rPh sb="2" eb="3">
      <t>ゲツ</t>
    </rPh>
    <rPh sb="3" eb="4">
      <t>ア</t>
    </rPh>
    <rPh sb="8" eb="10">
      <t>ジカン</t>
    </rPh>
    <rPh sb="11" eb="13">
      <t>チョウカ</t>
    </rPh>
    <rPh sb="15" eb="17">
      <t>バアイ</t>
    </rPh>
    <phoneticPr fontId="1"/>
  </si>
  <si>
    <t>円</t>
    <rPh sb="0" eb="1">
      <t>エン</t>
    </rPh>
    <phoneticPr fontId="1"/>
  </si>
  <si>
    <t>1か月当たり60時間到達後の時間数</t>
    <rPh sb="2" eb="3">
      <t>ゲツ</t>
    </rPh>
    <rPh sb="3" eb="4">
      <t>ア</t>
    </rPh>
    <rPh sb="8" eb="10">
      <t>ジカン</t>
    </rPh>
    <rPh sb="10" eb="12">
      <t>トウタツ</t>
    </rPh>
    <rPh sb="12" eb="13">
      <t>アト</t>
    </rPh>
    <rPh sb="14" eb="17">
      <t>ジカンスウ</t>
    </rPh>
    <phoneticPr fontId="1"/>
  </si>
  <si>
    <t>うち1か月当たり60時間を超過した月間時間数</t>
    <rPh sb="4" eb="5">
      <t>ゲツ</t>
    </rPh>
    <rPh sb="5" eb="6">
      <t>ア</t>
    </rPh>
    <rPh sb="10" eb="12">
      <t>ジカン</t>
    </rPh>
    <rPh sb="13" eb="15">
      <t>チョウカ</t>
    </rPh>
    <rPh sb="17" eb="19">
      <t>ゲッカン</t>
    </rPh>
    <rPh sb="19" eb="22">
      <t>ジカンスウ</t>
    </rPh>
    <phoneticPr fontId="1"/>
  </si>
  <si>
    <t>（注）この計算結果は、時間外勤務代休時間を使わなかった場合のものです。</t>
    <rPh sb="1" eb="2">
      <t>チュウ</t>
    </rPh>
    <rPh sb="5" eb="9">
      <t>ケイサンケッカ</t>
    </rPh>
    <rPh sb="11" eb="16">
      <t>ジカンガイキンム</t>
    </rPh>
    <rPh sb="16" eb="20">
      <t>ダイキュウジカン</t>
    </rPh>
    <rPh sb="21" eb="22">
      <t>ツカ</t>
    </rPh>
    <rPh sb="27" eb="2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</si>
</sst>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 diagonalDown="1">
      <left style="thin">
        <color auto="1"/>
      </left>
      <right/>
      <top style="dotted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dotted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2" fillId="0" borderId="19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2" fillId="0" borderId="21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4" xfId="0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4" fillId="3" borderId="16" xfId="0" applyFont="1" applyFill="1" applyBorder="1">
      <alignment vertical="center"/>
    </xf>
    <xf numFmtId="176" fontId="4" fillId="3" borderId="17" xfId="0" applyNumberFormat="1" applyFont="1" applyFill="1" applyBorder="1">
      <alignment vertical="center"/>
    </xf>
    <xf numFmtId="177" fontId="4" fillId="3" borderId="13" xfId="0" applyNumberFormat="1" applyFont="1" applyFill="1" applyBorder="1" applyAlignment="1">
      <alignment vertical="center"/>
    </xf>
    <xf numFmtId="177" fontId="4" fillId="3" borderId="23" xfId="0" applyNumberFormat="1" applyFont="1" applyFill="1" applyBorder="1">
      <alignment vertical="center"/>
    </xf>
    <xf numFmtId="177" fontId="4" fillId="3" borderId="25" xfId="0" applyNumberFormat="1" applyFont="1" applyFill="1" applyBorder="1">
      <alignment vertical="center"/>
    </xf>
    <xf numFmtId="177" fontId="4" fillId="3" borderId="27" xfId="0" applyNumberFormat="1" applyFont="1" applyFill="1" applyBorder="1">
      <alignment vertical="center"/>
    </xf>
    <xf numFmtId="177" fontId="4" fillId="3" borderId="5" xfId="0" applyNumberFormat="1" applyFont="1" applyFill="1" applyBorder="1">
      <alignment vertical="center"/>
    </xf>
    <xf numFmtId="177" fontId="4" fillId="3" borderId="18" xfId="0" applyNumberFormat="1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177" fontId="2" fillId="0" borderId="29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0" fontId="4" fillId="3" borderId="13" xfId="0" applyFont="1" applyFill="1" applyBorder="1">
      <alignment vertical="center"/>
    </xf>
    <xf numFmtId="177" fontId="2" fillId="0" borderId="24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22" xfId="0" applyNumberFormat="1" applyFont="1" applyFill="1" applyBorder="1">
      <alignment vertical="center"/>
    </xf>
    <xf numFmtId="177" fontId="2" fillId="0" borderId="28" xfId="0" applyNumberFormat="1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3" xfId="0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7" fontId="2" fillId="0" borderId="13" xfId="0" applyNumberFormat="1" applyFont="1" applyFill="1" applyBorder="1" applyAlignment="1">
      <alignment vertical="center"/>
    </xf>
    <xf numFmtId="176" fontId="2" fillId="0" borderId="3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4" fillId="3" borderId="34" xfId="0" applyNumberFormat="1" applyFont="1" applyFill="1" applyBorder="1">
      <alignment vertical="center"/>
    </xf>
    <xf numFmtId="176" fontId="2" fillId="0" borderId="35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7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400049</xdr:colOff>
      <xdr:row>2</xdr:row>
      <xdr:rowOff>152400</xdr:rowOff>
    </xdr:from>
    <xdr:to>
      <xdr:col>16</xdr:col>
      <xdr:colOff>533400</xdr:colOff>
      <xdr:row>3</xdr:row>
      <xdr:rowOff>247649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F3B19E8-40CB-4C80-9FF2-FF65775069BC}"/>
            </a:ext>
          </a:extLst>
        </xdr:cNvPr>
        <xdr:cNvSpPr/>
      </xdr:nvSpPr>
      <xdr:spPr>
        <a:xfrm>
          <a:off x="7581899" y="914400"/>
          <a:ext cx="2590801" cy="476249"/>
        </a:xfrm>
        <a:prstGeom prst="rect">
          <a:avLst/>
        </a:prstGeom>
        <a:ln w="317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に入力してください。</a:t>
          </a:r>
        </a:p>
      </xdr:txBody>
    </xdr:sp>
    <xdr:clientData/>
  </xdr:twoCellAnchor>
  <xdr:twoCellAnchor>
    <xdr:from>
      <xdr:col>12</xdr:col>
      <xdr:colOff>590550</xdr:colOff>
      <xdr:row>2</xdr:row>
      <xdr:rowOff>228600</xdr:rowOff>
    </xdr:from>
    <xdr:to>
      <xdr:col>14</xdr:col>
      <xdr:colOff>123825</xdr:colOff>
      <xdr:row>3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A57BEFA-31DD-4511-8554-BCDD642E8AB3}"/>
            </a:ext>
          </a:extLst>
        </xdr:cNvPr>
        <xdr:cNvSpPr/>
      </xdr:nvSpPr>
      <xdr:spPr>
        <a:xfrm>
          <a:off x="7772400" y="990600"/>
          <a:ext cx="762000" cy="333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CCD8-98E2-45C8-9AF8-F365D8D61AD9}">
  <sheetPr>
    <tabColor rgb="FFFFFF00"/>
  </sheetPr>
  <dimension ref="A1:X41"/>
  <sheetViews>
    <sheetView tabSelected="1" view="pageBreakPreview" zoomScaleNormal="100" zoomScaleSheetLayoutView="100" workbookViewId="0">
      <selection activeCell="A4" sqref="A4"/>
    </sheetView>
  </sheetViews>
  <sheetFormatPr defaultRowHeight="14.25" x14ac:dyDescent="0.4"/>
  <cols>
    <col min="1" max="1" width="9" style="1"/>
    <col min="2" max="2" width="5.625" style="1" customWidth="1"/>
    <col min="3" max="3" width="10.875" style="1" bestFit="1" customWidth="1"/>
    <col min="4" max="4" width="5.625" style="1" customWidth="1"/>
    <col min="5" max="5" width="10.625" style="1" customWidth="1"/>
    <col min="6" max="6" width="5.625" style="1" customWidth="1"/>
    <col min="7" max="7" width="10.625" style="1" customWidth="1"/>
    <col min="8" max="8" width="5.625" style="1" customWidth="1"/>
    <col min="9" max="9" width="10.625" style="1" customWidth="1"/>
    <col min="10" max="10" width="5.625" style="1" customWidth="1"/>
    <col min="11" max="11" width="10.625" style="1" customWidth="1"/>
    <col min="12" max="12" width="5.625" style="1" customWidth="1"/>
    <col min="13" max="13" width="10.625" style="1" customWidth="1"/>
    <col min="14" max="14" width="5.5" style="1" bestFit="1" customWidth="1"/>
    <col min="15" max="15" width="10.625" style="1" customWidth="1"/>
    <col min="16" max="16" width="5.5" style="1" bestFit="1" customWidth="1"/>
    <col min="17" max="17" width="10.625" style="1" customWidth="1"/>
    <col min="18" max="18" width="5.5" style="1" bestFit="1" customWidth="1"/>
    <col min="19" max="19" width="10.625" style="1" customWidth="1"/>
    <col min="20" max="20" width="5.5" style="1" bestFit="1" customWidth="1"/>
    <col min="21" max="21" width="10.625" style="1" customWidth="1"/>
    <col min="22" max="22" width="5.5" style="1" bestFit="1" customWidth="1"/>
    <col min="23" max="16384" width="9" style="1"/>
  </cols>
  <sheetData>
    <row r="1" spans="1:24" ht="30" customHeight="1" x14ac:dyDescent="0.4">
      <c r="E1" s="1" t="s">
        <v>33</v>
      </c>
    </row>
    <row r="2" spans="1:24" ht="30" customHeight="1" x14ac:dyDescent="0.4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24" ht="30" customHeight="1" thickBot="1" x14ac:dyDescent="0.45">
      <c r="A3" s="69" t="s">
        <v>20</v>
      </c>
      <c r="B3" s="69"/>
      <c r="C3" s="69"/>
      <c r="D3" s="69"/>
      <c r="E3" s="78" t="s">
        <v>0</v>
      </c>
      <c r="F3" s="79"/>
      <c r="G3" s="80" t="s">
        <v>1</v>
      </c>
      <c r="H3" s="81"/>
      <c r="I3" s="78" t="s">
        <v>10</v>
      </c>
      <c r="J3" s="79"/>
      <c r="K3" s="78" t="s">
        <v>11</v>
      </c>
      <c r="L3" s="78"/>
      <c r="M3" s="2"/>
      <c r="N3" s="2"/>
      <c r="O3" s="10"/>
      <c r="P3" s="10"/>
      <c r="Q3" s="3"/>
      <c r="R3" s="3"/>
      <c r="S3" s="4"/>
      <c r="T3" s="4"/>
      <c r="U3" s="5"/>
    </row>
    <row r="4" spans="1:24" ht="30" customHeight="1" thickTop="1" thickBot="1" x14ac:dyDescent="0.45">
      <c r="A4" s="30" t="s">
        <v>25</v>
      </c>
      <c r="B4" s="19" t="s">
        <v>22</v>
      </c>
      <c r="C4" s="41">
        <v>5</v>
      </c>
      <c r="D4" s="20" t="s">
        <v>21</v>
      </c>
      <c r="E4" s="31">
        <v>182200</v>
      </c>
      <c r="F4" s="21" t="s">
        <v>15</v>
      </c>
      <c r="G4" s="76">
        <v>0.15</v>
      </c>
      <c r="H4" s="77"/>
      <c r="I4" s="32">
        <v>139.5</v>
      </c>
      <c r="J4" s="22" t="s">
        <v>14</v>
      </c>
      <c r="K4" s="32">
        <v>38.75</v>
      </c>
      <c r="L4" s="23" t="s">
        <v>14</v>
      </c>
      <c r="M4" s="6"/>
      <c r="N4" s="3"/>
      <c r="O4" s="7"/>
      <c r="P4" s="8"/>
    </row>
    <row r="5" spans="1:24" ht="30" customHeight="1" thickTop="1" x14ac:dyDescent="0.4"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0" customFormat="1" ht="30" customHeight="1" x14ac:dyDescent="0.4">
      <c r="A6" s="55" t="s">
        <v>24</v>
      </c>
      <c r="B6" s="70"/>
      <c r="C6" s="65" t="s">
        <v>3</v>
      </c>
      <c r="D6" s="65"/>
      <c r="E6" s="75"/>
      <c r="F6" s="75"/>
      <c r="G6" s="75"/>
      <c r="H6" s="75"/>
      <c r="I6" s="65" t="s">
        <v>5</v>
      </c>
      <c r="J6" s="65"/>
      <c r="K6" s="65"/>
      <c r="L6" s="75"/>
      <c r="M6" s="55" t="s">
        <v>6</v>
      </c>
      <c r="N6" s="56"/>
      <c r="O6" s="55" t="s">
        <v>7</v>
      </c>
      <c r="P6" s="56"/>
      <c r="Q6" s="55" t="s">
        <v>8</v>
      </c>
      <c r="R6" s="56"/>
    </row>
    <row r="7" spans="1:24" s="10" customFormat="1" ht="60" customHeight="1" x14ac:dyDescent="0.4">
      <c r="A7" s="71"/>
      <c r="B7" s="72"/>
      <c r="C7" s="63" t="s">
        <v>2</v>
      </c>
      <c r="D7" s="64"/>
      <c r="E7" s="63" t="s">
        <v>4</v>
      </c>
      <c r="F7" s="64"/>
      <c r="G7" s="82" t="s">
        <v>16</v>
      </c>
      <c r="H7" s="83"/>
      <c r="I7" s="63" t="s">
        <v>2</v>
      </c>
      <c r="J7" s="64"/>
      <c r="K7" s="63" t="s">
        <v>4</v>
      </c>
      <c r="L7" s="64"/>
      <c r="M7" s="57"/>
      <c r="N7" s="58"/>
      <c r="O7" s="57"/>
      <c r="P7" s="58"/>
      <c r="Q7" s="57"/>
      <c r="R7" s="58"/>
    </row>
    <row r="8" spans="1:24" ht="30" customHeight="1" thickBot="1" x14ac:dyDescent="0.45">
      <c r="A8" s="73"/>
      <c r="B8" s="74"/>
      <c r="C8" s="63" t="s">
        <v>26</v>
      </c>
      <c r="D8" s="64"/>
      <c r="E8" s="63" t="s">
        <v>27</v>
      </c>
      <c r="F8" s="64"/>
      <c r="G8" s="84"/>
      <c r="H8" s="85"/>
      <c r="I8" s="65" t="s">
        <v>28</v>
      </c>
      <c r="J8" s="65"/>
      <c r="K8" s="61" t="s">
        <v>29</v>
      </c>
      <c r="L8" s="62"/>
      <c r="M8" s="61" t="s">
        <v>30</v>
      </c>
      <c r="N8" s="62"/>
      <c r="O8" s="59" t="s">
        <v>31</v>
      </c>
      <c r="P8" s="60"/>
      <c r="Q8" s="59" t="s">
        <v>32</v>
      </c>
      <c r="R8" s="60"/>
    </row>
    <row r="9" spans="1:24" ht="30" customHeight="1" thickTop="1" x14ac:dyDescent="0.4">
      <c r="A9" s="18">
        <v>1</v>
      </c>
      <c r="B9" s="17" t="s">
        <v>23</v>
      </c>
      <c r="C9" s="33"/>
      <c r="D9" s="42" t="s">
        <v>14</v>
      </c>
      <c r="E9" s="34"/>
      <c r="F9" s="42" t="s">
        <v>14</v>
      </c>
      <c r="G9" s="34"/>
      <c r="H9" s="42" t="s">
        <v>14</v>
      </c>
      <c r="I9" s="34">
        <v>2</v>
      </c>
      <c r="J9" s="42" t="s">
        <v>14</v>
      </c>
      <c r="K9" s="34">
        <v>1</v>
      </c>
      <c r="L9" s="42" t="s">
        <v>14</v>
      </c>
      <c r="M9" s="34"/>
      <c r="N9" s="42" t="s">
        <v>14</v>
      </c>
      <c r="O9" s="34"/>
      <c r="P9" s="42" t="s">
        <v>14</v>
      </c>
      <c r="Q9" s="34"/>
      <c r="R9" s="43" t="s">
        <v>14</v>
      </c>
    </row>
    <row r="10" spans="1:24" ht="30" customHeight="1" x14ac:dyDescent="0.4">
      <c r="A10" s="18">
        <v>2</v>
      </c>
      <c r="B10" s="17" t="s">
        <v>23</v>
      </c>
      <c r="C10" s="37"/>
      <c r="D10" s="26" t="s">
        <v>14</v>
      </c>
      <c r="E10" s="38"/>
      <c r="F10" s="26" t="s">
        <v>14</v>
      </c>
      <c r="G10" s="38"/>
      <c r="H10" s="26" t="s">
        <v>14</v>
      </c>
      <c r="I10" s="38"/>
      <c r="J10" s="26" t="s">
        <v>14</v>
      </c>
      <c r="K10" s="38"/>
      <c r="L10" s="26" t="s">
        <v>14</v>
      </c>
      <c r="M10" s="38">
        <v>7.75</v>
      </c>
      <c r="N10" s="26" t="s">
        <v>14</v>
      </c>
      <c r="O10" s="38"/>
      <c r="P10" s="26" t="s">
        <v>14</v>
      </c>
      <c r="Q10" s="38"/>
      <c r="R10" s="44" t="s">
        <v>14</v>
      </c>
    </row>
    <row r="11" spans="1:24" ht="30" customHeight="1" x14ac:dyDescent="0.4">
      <c r="A11" s="18">
        <v>3</v>
      </c>
      <c r="B11" s="17" t="s">
        <v>23</v>
      </c>
      <c r="C11" s="37"/>
      <c r="D11" s="26" t="s">
        <v>14</v>
      </c>
      <c r="E11" s="38"/>
      <c r="F11" s="26" t="s">
        <v>14</v>
      </c>
      <c r="G11" s="38"/>
      <c r="H11" s="26" t="s">
        <v>14</v>
      </c>
      <c r="I11" s="38"/>
      <c r="J11" s="26" t="s">
        <v>14</v>
      </c>
      <c r="K11" s="38"/>
      <c r="L11" s="26" t="s">
        <v>14</v>
      </c>
      <c r="M11" s="38"/>
      <c r="N11" s="26" t="s">
        <v>14</v>
      </c>
      <c r="O11" s="38">
        <v>2</v>
      </c>
      <c r="P11" s="26" t="s">
        <v>14</v>
      </c>
      <c r="Q11" s="38"/>
      <c r="R11" s="44" t="s">
        <v>14</v>
      </c>
    </row>
    <row r="12" spans="1:24" ht="30" customHeight="1" x14ac:dyDescent="0.4">
      <c r="A12" s="18">
        <v>4</v>
      </c>
      <c r="B12" s="17" t="s">
        <v>23</v>
      </c>
      <c r="C12" s="37"/>
      <c r="D12" s="26" t="s">
        <v>14</v>
      </c>
      <c r="E12" s="38"/>
      <c r="F12" s="26" t="s">
        <v>14</v>
      </c>
      <c r="G12" s="38"/>
      <c r="H12" s="26" t="s">
        <v>14</v>
      </c>
      <c r="I12" s="38"/>
      <c r="J12" s="26" t="s">
        <v>14</v>
      </c>
      <c r="K12" s="38"/>
      <c r="L12" s="26" t="s">
        <v>14</v>
      </c>
      <c r="M12" s="38"/>
      <c r="N12" s="26" t="s">
        <v>14</v>
      </c>
      <c r="O12" s="38"/>
      <c r="P12" s="26" t="s">
        <v>14</v>
      </c>
      <c r="Q12" s="38"/>
      <c r="R12" s="44" t="s">
        <v>14</v>
      </c>
    </row>
    <row r="13" spans="1:24" ht="30" customHeight="1" x14ac:dyDescent="0.4">
      <c r="A13" s="18">
        <v>5</v>
      </c>
      <c r="B13" s="17" t="s">
        <v>23</v>
      </c>
      <c r="C13" s="37"/>
      <c r="D13" s="26" t="s">
        <v>14</v>
      </c>
      <c r="E13" s="38"/>
      <c r="F13" s="26" t="s">
        <v>14</v>
      </c>
      <c r="G13" s="38"/>
      <c r="H13" s="26" t="s">
        <v>14</v>
      </c>
      <c r="I13" s="38"/>
      <c r="J13" s="26" t="s">
        <v>14</v>
      </c>
      <c r="K13" s="38"/>
      <c r="L13" s="26" t="s">
        <v>14</v>
      </c>
      <c r="M13" s="38"/>
      <c r="N13" s="26" t="s">
        <v>14</v>
      </c>
      <c r="O13" s="38"/>
      <c r="P13" s="26" t="s">
        <v>14</v>
      </c>
      <c r="Q13" s="38"/>
      <c r="R13" s="44" t="s">
        <v>14</v>
      </c>
    </row>
    <row r="14" spans="1:24" ht="30" customHeight="1" x14ac:dyDescent="0.4">
      <c r="A14" s="18">
        <v>6</v>
      </c>
      <c r="B14" s="17" t="s">
        <v>23</v>
      </c>
      <c r="C14" s="37">
        <v>4.5</v>
      </c>
      <c r="D14" s="26" t="s">
        <v>14</v>
      </c>
      <c r="E14" s="38">
        <v>1.5</v>
      </c>
      <c r="F14" s="26" t="s">
        <v>14</v>
      </c>
      <c r="G14" s="38"/>
      <c r="H14" s="26" t="s">
        <v>14</v>
      </c>
      <c r="I14" s="38"/>
      <c r="J14" s="26" t="s">
        <v>14</v>
      </c>
      <c r="K14" s="38"/>
      <c r="L14" s="26" t="s">
        <v>14</v>
      </c>
      <c r="M14" s="38"/>
      <c r="N14" s="26" t="s">
        <v>14</v>
      </c>
      <c r="O14" s="38"/>
      <c r="P14" s="26" t="s">
        <v>14</v>
      </c>
      <c r="Q14" s="38"/>
      <c r="R14" s="44" t="s">
        <v>14</v>
      </c>
    </row>
    <row r="15" spans="1:24" ht="30" customHeight="1" x14ac:dyDescent="0.4">
      <c r="A15" s="18">
        <v>7</v>
      </c>
      <c r="B15" s="17" t="s">
        <v>23</v>
      </c>
      <c r="C15" s="37">
        <v>4.5</v>
      </c>
      <c r="D15" s="26" t="s">
        <v>14</v>
      </c>
      <c r="E15" s="38">
        <v>1.5</v>
      </c>
      <c r="F15" s="26" t="s">
        <v>14</v>
      </c>
      <c r="G15" s="38"/>
      <c r="H15" s="26" t="s">
        <v>14</v>
      </c>
      <c r="I15" s="38"/>
      <c r="J15" s="26" t="s">
        <v>14</v>
      </c>
      <c r="K15" s="38"/>
      <c r="L15" s="26" t="s">
        <v>14</v>
      </c>
      <c r="M15" s="38"/>
      <c r="N15" s="26" t="s">
        <v>14</v>
      </c>
      <c r="O15" s="38"/>
      <c r="P15" s="26" t="s">
        <v>14</v>
      </c>
      <c r="Q15" s="38">
        <v>2</v>
      </c>
      <c r="R15" s="44" t="s">
        <v>14</v>
      </c>
    </row>
    <row r="16" spans="1:24" ht="30" customHeight="1" x14ac:dyDescent="0.4">
      <c r="A16" s="18">
        <v>8</v>
      </c>
      <c r="B16" s="17" t="s">
        <v>23</v>
      </c>
      <c r="C16" s="37"/>
      <c r="D16" s="26" t="s">
        <v>14</v>
      </c>
      <c r="E16" s="38"/>
      <c r="F16" s="26" t="s">
        <v>14</v>
      </c>
      <c r="G16" s="38"/>
      <c r="H16" s="26" t="s">
        <v>14</v>
      </c>
      <c r="I16" s="38"/>
      <c r="J16" s="26" t="s">
        <v>14</v>
      </c>
      <c r="K16" s="38"/>
      <c r="L16" s="26" t="s">
        <v>14</v>
      </c>
      <c r="M16" s="38"/>
      <c r="N16" s="26" t="s">
        <v>14</v>
      </c>
      <c r="O16" s="38"/>
      <c r="P16" s="26" t="s">
        <v>14</v>
      </c>
      <c r="Q16" s="38"/>
      <c r="R16" s="44" t="s">
        <v>14</v>
      </c>
    </row>
    <row r="17" spans="1:18" ht="30" customHeight="1" x14ac:dyDescent="0.4">
      <c r="A17" s="18">
        <v>9</v>
      </c>
      <c r="B17" s="17" t="s">
        <v>23</v>
      </c>
      <c r="C17" s="37"/>
      <c r="D17" s="26" t="s">
        <v>14</v>
      </c>
      <c r="E17" s="38"/>
      <c r="F17" s="26" t="s">
        <v>14</v>
      </c>
      <c r="G17" s="38"/>
      <c r="H17" s="26" t="s">
        <v>14</v>
      </c>
      <c r="I17" s="38"/>
      <c r="J17" s="26" t="s">
        <v>14</v>
      </c>
      <c r="K17" s="38"/>
      <c r="L17" s="26" t="s">
        <v>14</v>
      </c>
      <c r="M17" s="38"/>
      <c r="N17" s="26" t="s">
        <v>14</v>
      </c>
      <c r="O17" s="38"/>
      <c r="P17" s="26" t="s">
        <v>14</v>
      </c>
      <c r="Q17" s="38"/>
      <c r="R17" s="44" t="s">
        <v>14</v>
      </c>
    </row>
    <row r="18" spans="1:18" ht="30" customHeight="1" x14ac:dyDescent="0.4">
      <c r="A18" s="18">
        <v>10</v>
      </c>
      <c r="B18" s="17" t="s">
        <v>23</v>
      </c>
      <c r="C18" s="37">
        <v>4.5</v>
      </c>
      <c r="D18" s="26" t="s">
        <v>14</v>
      </c>
      <c r="E18" s="38">
        <v>1.5</v>
      </c>
      <c r="F18" s="26" t="s">
        <v>14</v>
      </c>
      <c r="G18" s="38"/>
      <c r="H18" s="26" t="s">
        <v>14</v>
      </c>
      <c r="I18" s="38"/>
      <c r="J18" s="26" t="s">
        <v>14</v>
      </c>
      <c r="K18" s="38"/>
      <c r="L18" s="26" t="s">
        <v>14</v>
      </c>
      <c r="M18" s="38"/>
      <c r="N18" s="26" t="s">
        <v>14</v>
      </c>
      <c r="O18" s="38"/>
      <c r="P18" s="26" t="s">
        <v>14</v>
      </c>
      <c r="Q18" s="38"/>
      <c r="R18" s="44" t="s">
        <v>14</v>
      </c>
    </row>
    <row r="19" spans="1:18" ht="30" customHeight="1" x14ac:dyDescent="0.4">
      <c r="A19" s="18">
        <v>11</v>
      </c>
      <c r="B19" s="17" t="s">
        <v>23</v>
      </c>
      <c r="C19" s="37">
        <v>4.5</v>
      </c>
      <c r="D19" s="26" t="s">
        <v>14</v>
      </c>
      <c r="E19" s="38">
        <v>1</v>
      </c>
      <c r="F19" s="26" t="s">
        <v>14</v>
      </c>
      <c r="G19" s="38"/>
      <c r="H19" s="26" t="s">
        <v>14</v>
      </c>
      <c r="I19" s="38"/>
      <c r="J19" s="26" t="s">
        <v>14</v>
      </c>
      <c r="K19" s="38"/>
      <c r="L19" s="26" t="s">
        <v>14</v>
      </c>
      <c r="M19" s="38"/>
      <c r="N19" s="26" t="s">
        <v>14</v>
      </c>
      <c r="O19" s="38"/>
      <c r="P19" s="26" t="s">
        <v>14</v>
      </c>
      <c r="Q19" s="38"/>
      <c r="R19" s="44" t="s">
        <v>14</v>
      </c>
    </row>
    <row r="20" spans="1:18" ht="30" customHeight="1" x14ac:dyDescent="0.4">
      <c r="A20" s="18">
        <v>12</v>
      </c>
      <c r="B20" s="17" t="s">
        <v>23</v>
      </c>
      <c r="C20" s="37">
        <v>4.5</v>
      </c>
      <c r="D20" s="26" t="s">
        <v>14</v>
      </c>
      <c r="E20" s="38">
        <v>0.25</v>
      </c>
      <c r="F20" s="26" t="s">
        <v>14</v>
      </c>
      <c r="G20" s="38"/>
      <c r="H20" s="26" t="s">
        <v>14</v>
      </c>
      <c r="I20" s="38"/>
      <c r="J20" s="26" t="s">
        <v>14</v>
      </c>
      <c r="K20" s="38"/>
      <c r="L20" s="26" t="s">
        <v>14</v>
      </c>
      <c r="M20" s="38"/>
      <c r="N20" s="26" t="s">
        <v>14</v>
      </c>
      <c r="O20" s="38"/>
      <c r="P20" s="26" t="s">
        <v>14</v>
      </c>
      <c r="Q20" s="38"/>
      <c r="R20" s="44" t="s">
        <v>14</v>
      </c>
    </row>
    <row r="21" spans="1:18" ht="30" customHeight="1" x14ac:dyDescent="0.4">
      <c r="A21" s="18">
        <v>13</v>
      </c>
      <c r="B21" s="17" t="s">
        <v>23</v>
      </c>
      <c r="C21" s="37">
        <v>4.5</v>
      </c>
      <c r="D21" s="26" t="s">
        <v>14</v>
      </c>
      <c r="E21" s="38">
        <v>0.5</v>
      </c>
      <c r="F21" s="26" t="s">
        <v>14</v>
      </c>
      <c r="G21" s="38"/>
      <c r="H21" s="26" t="s">
        <v>14</v>
      </c>
      <c r="I21" s="38"/>
      <c r="J21" s="26" t="s">
        <v>14</v>
      </c>
      <c r="K21" s="38"/>
      <c r="L21" s="26" t="s">
        <v>14</v>
      </c>
      <c r="M21" s="38"/>
      <c r="N21" s="26" t="s">
        <v>14</v>
      </c>
      <c r="O21" s="38"/>
      <c r="P21" s="26" t="s">
        <v>14</v>
      </c>
      <c r="Q21" s="38"/>
      <c r="R21" s="44" t="s">
        <v>14</v>
      </c>
    </row>
    <row r="22" spans="1:18" ht="30" customHeight="1" x14ac:dyDescent="0.4">
      <c r="A22" s="18">
        <v>14</v>
      </c>
      <c r="B22" s="17" t="s">
        <v>23</v>
      </c>
      <c r="C22" s="37">
        <v>4.5</v>
      </c>
      <c r="D22" s="26" t="s">
        <v>14</v>
      </c>
      <c r="E22" s="38">
        <v>0.5</v>
      </c>
      <c r="F22" s="26" t="s">
        <v>14</v>
      </c>
      <c r="G22" s="38"/>
      <c r="H22" s="26" t="s">
        <v>14</v>
      </c>
      <c r="I22" s="38"/>
      <c r="J22" s="26" t="s">
        <v>14</v>
      </c>
      <c r="K22" s="38"/>
      <c r="L22" s="26" t="s">
        <v>14</v>
      </c>
      <c r="M22" s="38"/>
      <c r="N22" s="26" t="s">
        <v>14</v>
      </c>
      <c r="O22" s="38"/>
      <c r="P22" s="26" t="s">
        <v>14</v>
      </c>
      <c r="Q22" s="38"/>
      <c r="R22" s="44" t="s">
        <v>14</v>
      </c>
    </row>
    <row r="23" spans="1:18" ht="30" customHeight="1" x14ac:dyDescent="0.4">
      <c r="A23" s="18">
        <v>15</v>
      </c>
      <c r="B23" s="17" t="s">
        <v>23</v>
      </c>
      <c r="C23" s="37"/>
      <c r="D23" s="26" t="s">
        <v>14</v>
      </c>
      <c r="E23" s="38"/>
      <c r="F23" s="26" t="s">
        <v>14</v>
      </c>
      <c r="G23" s="38"/>
      <c r="H23" s="26" t="s">
        <v>14</v>
      </c>
      <c r="I23" s="38"/>
      <c r="J23" s="26" t="s">
        <v>14</v>
      </c>
      <c r="K23" s="38"/>
      <c r="L23" s="26" t="s">
        <v>14</v>
      </c>
      <c r="M23" s="38"/>
      <c r="N23" s="26" t="s">
        <v>14</v>
      </c>
      <c r="O23" s="38"/>
      <c r="P23" s="26" t="s">
        <v>14</v>
      </c>
      <c r="Q23" s="38"/>
      <c r="R23" s="44" t="s">
        <v>14</v>
      </c>
    </row>
    <row r="24" spans="1:18" ht="30" customHeight="1" x14ac:dyDescent="0.4">
      <c r="A24" s="18">
        <v>16</v>
      </c>
      <c r="B24" s="17" t="s">
        <v>23</v>
      </c>
      <c r="C24" s="37"/>
      <c r="D24" s="26" t="s">
        <v>14</v>
      </c>
      <c r="E24" s="38"/>
      <c r="F24" s="26" t="s">
        <v>14</v>
      </c>
      <c r="G24" s="38"/>
      <c r="H24" s="26" t="s">
        <v>14</v>
      </c>
      <c r="I24" s="38"/>
      <c r="J24" s="26" t="s">
        <v>14</v>
      </c>
      <c r="K24" s="38"/>
      <c r="L24" s="26" t="s">
        <v>14</v>
      </c>
      <c r="M24" s="38"/>
      <c r="N24" s="26" t="s">
        <v>14</v>
      </c>
      <c r="O24" s="38"/>
      <c r="P24" s="26" t="s">
        <v>14</v>
      </c>
      <c r="Q24" s="38"/>
      <c r="R24" s="44" t="s">
        <v>14</v>
      </c>
    </row>
    <row r="25" spans="1:18" ht="30" customHeight="1" x14ac:dyDescent="0.4">
      <c r="A25" s="18">
        <v>17</v>
      </c>
      <c r="B25" s="17" t="s">
        <v>23</v>
      </c>
      <c r="C25" s="37">
        <v>4.5</v>
      </c>
      <c r="D25" s="26" t="s">
        <v>14</v>
      </c>
      <c r="E25" s="38">
        <v>0.5</v>
      </c>
      <c r="F25" s="26" t="s">
        <v>14</v>
      </c>
      <c r="G25" s="38"/>
      <c r="H25" s="26" t="s">
        <v>14</v>
      </c>
      <c r="I25" s="38"/>
      <c r="J25" s="26" t="s">
        <v>14</v>
      </c>
      <c r="K25" s="38"/>
      <c r="L25" s="26" t="s">
        <v>14</v>
      </c>
      <c r="M25" s="38"/>
      <c r="N25" s="26" t="s">
        <v>14</v>
      </c>
      <c r="O25" s="38"/>
      <c r="P25" s="26" t="s">
        <v>14</v>
      </c>
      <c r="Q25" s="38"/>
      <c r="R25" s="44" t="s">
        <v>14</v>
      </c>
    </row>
    <row r="26" spans="1:18" ht="30" customHeight="1" x14ac:dyDescent="0.4">
      <c r="A26" s="18">
        <v>18</v>
      </c>
      <c r="B26" s="17" t="s">
        <v>23</v>
      </c>
      <c r="C26" s="37">
        <v>4.5</v>
      </c>
      <c r="D26" s="26" t="s">
        <v>14</v>
      </c>
      <c r="E26" s="38">
        <v>0.5</v>
      </c>
      <c r="F26" s="26" t="s">
        <v>14</v>
      </c>
      <c r="G26" s="38"/>
      <c r="H26" s="26" t="s">
        <v>14</v>
      </c>
      <c r="I26" s="38"/>
      <c r="J26" s="26" t="s">
        <v>14</v>
      </c>
      <c r="K26" s="38"/>
      <c r="L26" s="26" t="s">
        <v>14</v>
      </c>
      <c r="M26" s="38"/>
      <c r="N26" s="26" t="s">
        <v>14</v>
      </c>
      <c r="O26" s="38"/>
      <c r="P26" s="26" t="s">
        <v>14</v>
      </c>
      <c r="Q26" s="38"/>
      <c r="R26" s="44" t="s">
        <v>14</v>
      </c>
    </row>
    <row r="27" spans="1:18" ht="30" customHeight="1" x14ac:dyDescent="0.4">
      <c r="A27" s="18">
        <v>19</v>
      </c>
      <c r="B27" s="17" t="s">
        <v>23</v>
      </c>
      <c r="C27" s="37">
        <v>4.5</v>
      </c>
      <c r="D27" s="26" t="s">
        <v>14</v>
      </c>
      <c r="E27" s="38">
        <v>0.5</v>
      </c>
      <c r="F27" s="26" t="s">
        <v>14</v>
      </c>
      <c r="G27" s="38"/>
      <c r="H27" s="26" t="s">
        <v>14</v>
      </c>
      <c r="I27" s="38"/>
      <c r="J27" s="26" t="s">
        <v>14</v>
      </c>
      <c r="K27" s="38"/>
      <c r="L27" s="26" t="s">
        <v>14</v>
      </c>
      <c r="M27" s="38"/>
      <c r="N27" s="26" t="s">
        <v>14</v>
      </c>
      <c r="O27" s="38"/>
      <c r="P27" s="26" t="s">
        <v>14</v>
      </c>
      <c r="Q27" s="38"/>
      <c r="R27" s="44" t="s">
        <v>14</v>
      </c>
    </row>
    <row r="28" spans="1:18" ht="30" customHeight="1" x14ac:dyDescent="0.4">
      <c r="A28" s="18">
        <v>20</v>
      </c>
      <c r="B28" s="17" t="s">
        <v>23</v>
      </c>
      <c r="C28" s="37">
        <v>4.5</v>
      </c>
      <c r="D28" s="26" t="s">
        <v>14</v>
      </c>
      <c r="E28" s="38">
        <v>0.5</v>
      </c>
      <c r="F28" s="26" t="s">
        <v>14</v>
      </c>
      <c r="G28" s="38"/>
      <c r="H28" s="26" t="s">
        <v>14</v>
      </c>
      <c r="I28" s="38"/>
      <c r="J28" s="26" t="s">
        <v>14</v>
      </c>
      <c r="K28" s="38"/>
      <c r="L28" s="26" t="s">
        <v>14</v>
      </c>
      <c r="M28" s="38"/>
      <c r="N28" s="26" t="s">
        <v>14</v>
      </c>
      <c r="O28" s="38"/>
      <c r="P28" s="26" t="s">
        <v>14</v>
      </c>
      <c r="Q28" s="38"/>
      <c r="R28" s="44" t="s">
        <v>14</v>
      </c>
    </row>
    <row r="29" spans="1:18" ht="30" customHeight="1" x14ac:dyDescent="0.4">
      <c r="A29" s="18">
        <v>21</v>
      </c>
      <c r="B29" s="17" t="s">
        <v>23</v>
      </c>
      <c r="C29" s="37">
        <v>4.5</v>
      </c>
      <c r="D29" s="26" t="s">
        <v>14</v>
      </c>
      <c r="E29" s="38">
        <v>0.5</v>
      </c>
      <c r="F29" s="26" t="s">
        <v>14</v>
      </c>
      <c r="G29" s="38"/>
      <c r="H29" s="26" t="s">
        <v>14</v>
      </c>
      <c r="I29" s="38"/>
      <c r="J29" s="26" t="s">
        <v>14</v>
      </c>
      <c r="K29" s="38"/>
      <c r="L29" s="26" t="s">
        <v>14</v>
      </c>
      <c r="M29" s="38"/>
      <c r="N29" s="26" t="s">
        <v>14</v>
      </c>
      <c r="O29" s="38"/>
      <c r="P29" s="26" t="s">
        <v>14</v>
      </c>
      <c r="Q29" s="38"/>
      <c r="R29" s="44" t="s">
        <v>14</v>
      </c>
    </row>
    <row r="30" spans="1:18" ht="30" customHeight="1" x14ac:dyDescent="0.4">
      <c r="A30" s="18">
        <v>22</v>
      </c>
      <c r="B30" s="17" t="s">
        <v>23</v>
      </c>
      <c r="C30" s="37"/>
      <c r="D30" s="26" t="s">
        <v>14</v>
      </c>
      <c r="E30" s="38"/>
      <c r="F30" s="26" t="s">
        <v>14</v>
      </c>
      <c r="G30" s="38"/>
      <c r="H30" s="26" t="s">
        <v>14</v>
      </c>
      <c r="I30" s="38"/>
      <c r="J30" s="26" t="s">
        <v>14</v>
      </c>
      <c r="K30" s="38"/>
      <c r="L30" s="26" t="s">
        <v>14</v>
      </c>
      <c r="M30" s="38"/>
      <c r="N30" s="26" t="s">
        <v>14</v>
      </c>
      <c r="O30" s="38"/>
      <c r="P30" s="26" t="s">
        <v>14</v>
      </c>
      <c r="Q30" s="38"/>
      <c r="R30" s="44" t="s">
        <v>14</v>
      </c>
    </row>
    <row r="31" spans="1:18" ht="30" customHeight="1" x14ac:dyDescent="0.4">
      <c r="A31" s="18">
        <v>23</v>
      </c>
      <c r="B31" s="17" t="s">
        <v>23</v>
      </c>
      <c r="C31" s="37"/>
      <c r="D31" s="26" t="s">
        <v>14</v>
      </c>
      <c r="E31" s="38"/>
      <c r="F31" s="26" t="s">
        <v>14</v>
      </c>
      <c r="G31" s="38"/>
      <c r="H31" s="26" t="s">
        <v>14</v>
      </c>
      <c r="I31" s="38"/>
      <c r="J31" s="26" t="s">
        <v>14</v>
      </c>
      <c r="K31" s="38"/>
      <c r="L31" s="26" t="s">
        <v>14</v>
      </c>
      <c r="M31" s="38"/>
      <c r="N31" s="26" t="s">
        <v>14</v>
      </c>
      <c r="O31" s="38"/>
      <c r="P31" s="26" t="s">
        <v>14</v>
      </c>
      <c r="Q31" s="38"/>
      <c r="R31" s="44" t="s">
        <v>14</v>
      </c>
    </row>
    <row r="32" spans="1:18" ht="30" customHeight="1" x14ac:dyDescent="0.4">
      <c r="A32" s="18">
        <v>24</v>
      </c>
      <c r="B32" s="17" t="s">
        <v>23</v>
      </c>
      <c r="C32" s="37">
        <v>4.5</v>
      </c>
      <c r="D32" s="26" t="s">
        <v>14</v>
      </c>
      <c r="E32" s="38">
        <v>0.5</v>
      </c>
      <c r="F32" s="26" t="s">
        <v>14</v>
      </c>
      <c r="G32" s="38"/>
      <c r="H32" s="26" t="s">
        <v>14</v>
      </c>
      <c r="I32" s="38"/>
      <c r="J32" s="26" t="s">
        <v>14</v>
      </c>
      <c r="K32" s="38"/>
      <c r="L32" s="26" t="s">
        <v>14</v>
      </c>
      <c r="M32" s="38"/>
      <c r="N32" s="26" t="s">
        <v>14</v>
      </c>
      <c r="O32" s="38"/>
      <c r="P32" s="26" t="s">
        <v>14</v>
      </c>
      <c r="Q32" s="38"/>
      <c r="R32" s="44" t="s">
        <v>14</v>
      </c>
    </row>
    <row r="33" spans="1:18" ht="30" customHeight="1" x14ac:dyDescent="0.4">
      <c r="A33" s="18">
        <v>25</v>
      </c>
      <c r="B33" s="17" t="s">
        <v>23</v>
      </c>
      <c r="C33" s="37">
        <v>4.5</v>
      </c>
      <c r="D33" s="26" t="s">
        <v>14</v>
      </c>
      <c r="E33" s="38">
        <v>0.5</v>
      </c>
      <c r="F33" s="26" t="s">
        <v>14</v>
      </c>
      <c r="G33" s="38"/>
      <c r="H33" s="26" t="s">
        <v>14</v>
      </c>
      <c r="I33" s="38"/>
      <c r="J33" s="26" t="s">
        <v>14</v>
      </c>
      <c r="K33" s="38"/>
      <c r="L33" s="26" t="s">
        <v>14</v>
      </c>
      <c r="M33" s="38"/>
      <c r="N33" s="26" t="s">
        <v>14</v>
      </c>
      <c r="O33" s="38"/>
      <c r="P33" s="26" t="s">
        <v>14</v>
      </c>
      <c r="Q33" s="38"/>
      <c r="R33" s="44" t="s">
        <v>14</v>
      </c>
    </row>
    <row r="34" spans="1:18" ht="30" customHeight="1" x14ac:dyDescent="0.4">
      <c r="A34" s="18">
        <v>26</v>
      </c>
      <c r="B34" s="17" t="s">
        <v>23</v>
      </c>
      <c r="C34" s="37">
        <v>4.5</v>
      </c>
      <c r="D34" s="26" t="s">
        <v>14</v>
      </c>
      <c r="E34" s="38">
        <v>0.5</v>
      </c>
      <c r="F34" s="26" t="s">
        <v>14</v>
      </c>
      <c r="G34" s="38"/>
      <c r="H34" s="26" t="s">
        <v>14</v>
      </c>
      <c r="I34" s="38"/>
      <c r="J34" s="26" t="s">
        <v>14</v>
      </c>
      <c r="K34" s="38"/>
      <c r="L34" s="26" t="s">
        <v>14</v>
      </c>
      <c r="M34" s="38"/>
      <c r="N34" s="26" t="s">
        <v>14</v>
      </c>
      <c r="O34" s="38"/>
      <c r="P34" s="26" t="s">
        <v>14</v>
      </c>
      <c r="Q34" s="38"/>
      <c r="R34" s="44" t="s">
        <v>14</v>
      </c>
    </row>
    <row r="35" spans="1:18" ht="30" customHeight="1" x14ac:dyDescent="0.4">
      <c r="A35" s="18">
        <v>27</v>
      </c>
      <c r="B35" s="17" t="s">
        <v>23</v>
      </c>
      <c r="C35" s="37">
        <v>4.5</v>
      </c>
      <c r="D35" s="26" t="s">
        <v>14</v>
      </c>
      <c r="E35" s="38">
        <v>0.5</v>
      </c>
      <c r="F35" s="26" t="s">
        <v>14</v>
      </c>
      <c r="G35" s="38"/>
      <c r="H35" s="26" t="s">
        <v>14</v>
      </c>
      <c r="I35" s="38"/>
      <c r="J35" s="26" t="s">
        <v>14</v>
      </c>
      <c r="K35" s="38"/>
      <c r="L35" s="26" t="s">
        <v>14</v>
      </c>
      <c r="M35" s="38"/>
      <c r="N35" s="26" t="s">
        <v>14</v>
      </c>
      <c r="O35" s="38"/>
      <c r="P35" s="26" t="s">
        <v>14</v>
      </c>
      <c r="Q35" s="38"/>
      <c r="R35" s="44" t="s">
        <v>14</v>
      </c>
    </row>
    <row r="36" spans="1:18" ht="30" customHeight="1" x14ac:dyDescent="0.4">
      <c r="A36" s="18">
        <v>28</v>
      </c>
      <c r="B36" s="17" t="s">
        <v>23</v>
      </c>
      <c r="C36" s="37">
        <v>4.5</v>
      </c>
      <c r="D36" s="26" t="s">
        <v>14</v>
      </c>
      <c r="E36" s="38">
        <v>0.5</v>
      </c>
      <c r="F36" s="26" t="s">
        <v>14</v>
      </c>
      <c r="G36" s="38"/>
      <c r="H36" s="26" t="s">
        <v>14</v>
      </c>
      <c r="I36" s="38"/>
      <c r="J36" s="26" t="s">
        <v>14</v>
      </c>
      <c r="K36" s="38"/>
      <c r="L36" s="26" t="s">
        <v>14</v>
      </c>
      <c r="M36" s="38"/>
      <c r="N36" s="26" t="s">
        <v>14</v>
      </c>
      <c r="O36" s="38"/>
      <c r="P36" s="26" t="s">
        <v>14</v>
      </c>
      <c r="Q36" s="38"/>
      <c r="R36" s="44" t="s">
        <v>14</v>
      </c>
    </row>
    <row r="37" spans="1:18" ht="30" customHeight="1" x14ac:dyDescent="0.4">
      <c r="A37" s="18">
        <v>29</v>
      </c>
      <c r="B37" s="17" t="s">
        <v>23</v>
      </c>
      <c r="C37" s="37"/>
      <c r="D37" s="26" t="s">
        <v>14</v>
      </c>
      <c r="E37" s="38"/>
      <c r="F37" s="26" t="s">
        <v>14</v>
      </c>
      <c r="G37" s="38"/>
      <c r="H37" s="26" t="s">
        <v>14</v>
      </c>
      <c r="I37" s="38"/>
      <c r="J37" s="26" t="s">
        <v>14</v>
      </c>
      <c r="K37" s="38"/>
      <c r="L37" s="26" t="s">
        <v>14</v>
      </c>
      <c r="M37" s="38"/>
      <c r="N37" s="26" t="s">
        <v>14</v>
      </c>
      <c r="O37" s="38"/>
      <c r="P37" s="26" t="s">
        <v>14</v>
      </c>
      <c r="Q37" s="38"/>
      <c r="R37" s="44" t="s">
        <v>14</v>
      </c>
    </row>
    <row r="38" spans="1:18" ht="30" customHeight="1" x14ac:dyDescent="0.4">
      <c r="A38" s="18">
        <v>30</v>
      </c>
      <c r="B38" s="17" t="s">
        <v>23</v>
      </c>
      <c r="C38" s="37"/>
      <c r="D38" s="26" t="s">
        <v>14</v>
      </c>
      <c r="E38" s="38"/>
      <c r="F38" s="26" t="s">
        <v>14</v>
      </c>
      <c r="G38" s="38"/>
      <c r="H38" s="26" t="s">
        <v>14</v>
      </c>
      <c r="I38" s="38"/>
      <c r="J38" s="26" t="s">
        <v>14</v>
      </c>
      <c r="K38" s="38"/>
      <c r="L38" s="26" t="s">
        <v>14</v>
      </c>
      <c r="M38" s="38"/>
      <c r="N38" s="26" t="s">
        <v>14</v>
      </c>
      <c r="O38" s="38"/>
      <c r="P38" s="26" t="s">
        <v>14</v>
      </c>
      <c r="Q38" s="38"/>
      <c r="R38" s="44" t="s">
        <v>14</v>
      </c>
    </row>
    <row r="39" spans="1:18" ht="30" customHeight="1" x14ac:dyDescent="0.4">
      <c r="A39" s="18">
        <v>31</v>
      </c>
      <c r="B39" s="17" t="s">
        <v>23</v>
      </c>
      <c r="C39" s="35">
        <v>4</v>
      </c>
      <c r="D39" s="28" t="s">
        <v>14</v>
      </c>
      <c r="E39" s="36">
        <v>1.25</v>
      </c>
      <c r="F39" s="28" t="s">
        <v>14</v>
      </c>
      <c r="G39" s="36"/>
      <c r="H39" s="28" t="s">
        <v>14</v>
      </c>
      <c r="I39" s="36"/>
      <c r="J39" s="28" t="s">
        <v>14</v>
      </c>
      <c r="K39" s="36"/>
      <c r="L39" s="28" t="s">
        <v>14</v>
      </c>
      <c r="M39" s="36"/>
      <c r="N39" s="28" t="s">
        <v>14</v>
      </c>
      <c r="O39" s="36"/>
      <c r="P39" s="28" t="s">
        <v>14</v>
      </c>
      <c r="Q39" s="36"/>
      <c r="R39" s="45" t="s">
        <v>14</v>
      </c>
    </row>
    <row r="40" spans="1:18" ht="60" customHeight="1" thickBot="1" x14ac:dyDescent="0.45">
      <c r="A40" s="66" t="s">
        <v>36</v>
      </c>
      <c r="B40" s="66"/>
      <c r="C40" s="52">
        <v>39</v>
      </c>
      <c r="D40" s="28" t="s">
        <v>14</v>
      </c>
      <c r="E40" s="36">
        <v>5.25</v>
      </c>
      <c r="F40" s="28" t="s">
        <v>14</v>
      </c>
      <c r="G40" s="36"/>
      <c r="H40" s="28" t="s">
        <v>14</v>
      </c>
      <c r="I40" s="36"/>
      <c r="J40" s="28" t="s">
        <v>14</v>
      </c>
      <c r="K40" s="36"/>
      <c r="L40" s="28" t="s">
        <v>14</v>
      </c>
      <c r="M40" s="36"/>
      <c r="N40" s="28" t="s">
        <v>14</v>
      </c>
      <c r="O40" s="36"/>
      <c r="P40" s="28" t="s">
        <v>14</v>
      </c>
      <c r="Q40" s="36"/>
      <c r="R40" s="45" t="s">
        <v>14</v>
      </c>
    </row>
    <row r="41" spans="1:18" ht="30" customHeight="1" thickTop="1" x14ac:dyDescent="0.4">
      <c r="A41" s="67" t="s">
        <v>13</v>
      </c>
      <c r="B41" s="68"/>
      <c r="C41" s="15">
        <f>SUM(C9:C39)</f>
        <v>80.5</v>
      </c>
      <c r="D41" s="39" t="s">
        <v>14</v>
      </c>
      <c r="E41" s="15">
        <f>SUM(E9:E39)</f>
        <v>13</v>
      </c>
      <c r="F41" s="14" t="s">
        <v>14</v>
      </c>
      <c r="G41" s="40">
        <f>SUM(G9:G39)</f>
        <v>0</v>
      </c>
      <c r="H41" s="39" t="s">
        <v>14</v>
      </c>
      <c r="I41" s="15">
        <f>SUM(I9:I39)</f>
        <v>2</v>
      </c>
      <c r="J41" s="14" t="s">
        <v>14</v>
      </c>
      <c r="K41" s="15">
        <f>SUM(K9:K39)</f>
        <v>1</v>
      </c>
      <c r="L41" s="39" t="s">
        <v>14</v>
      </c>
      <c r="M41" s="15">
        <f>SUM(M9:M39)</f>
        <v>7.75</v>
      </c>
      <c r="N41" s="14" t="s">
        <v>14</v>
      </c>
      <c r="O41" s="40">
        <f>SUM(O9:O39)</f>
        <v>2</v>
      </c>
      <c r="P41" s="39" t="s">
        <v>14</v>
      </c>
      <c r="Q41" s="15">
        <f>SUM(Q9:Q39)</f>
        <v>2</v>
      </c>
      <c r="R41" s="16" t="s">
        <v>14</v>
      </c>
    </row>
  </sheetData>
  <mergeCells count="27">
    <mergeCell ref="A40:B40"/>
    <mergeCell ref="A41:B41"/>
    <mergeCell ref="A3:D3"/>
    <mergeCell ref="A2:L2"/>
    <mergeCell ref="A6:B8"/>
    <mergeCell ref="C6:H6"/>
    <mergeCell ref="I6:L6"/>
    <mergeCell ref="G4:H4"/>
    <mergeCell ref="E3:F3"/>
    <mergeCell ref="G3:H3"/>
    <mergeCell ref="I3:J3"/>
    <mergeCell ref="K3:L3"/>
    <mergeCell ref="G7:H8"/>
    <mergeCell ref="C7:D7"/>
    <mergeCell ref="E7:F7"/>
    <mergeCell ref="I7:J7"/>
    <mergeCell ref="K7:L7"/>
    <mergeCell ref="C8:D8"/>
    <mergeCell ref="E8:F8"/>
    <mergeCell ref="I8:J8"/>
    <mergeCell ref="K8:L8"/>
    <mergeCell ref="O6:P7"/>
    <mergeCell ref="Q6:R7"/>
    <mergeCell ref="Q8:R8"/>
    <mergeCell ref="O8:P8"/>
    <mergeCell ref="M8:N8"/>
    <mergeCell ref="M6:N7"/>
  </mergeCells>
  <phoneticPr fontId="1"/>
  <printOptions horizontalCentered="1"/>
  <pageMargins left="0" right="0" top="0.74803149606299213" bottom="0.74803149606299213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A32D-5783-45FF-BCD1-FD08E918383C}">
  <dimension ref="A1:T14"/>
  <sheetViews>
    <sheetView view="pageBreakPreview" topLeftCell="A7" zoomScaleNormal="100" zoomScaleSheetLayoutView="100" workbookViewId="0">
      <selection activeCell="E13" sqref="E13"/>
    </sheetView>
  </sheetViews>
  <sheetFormatPr defaultRowHeight="14.25" x14ac:dyDescent="0.4"/>
  <cols>
    <col min="1" max="1" width="10.625" style="1" customWidth="1"/>
    <col min="2" max="2" width="3.5" style="1" bestFit="1" customWidth="1"/>
    <col min="3" max="3" width="10.625" style="1" customWidth="1"/>
    <col min="4" max="4" width="5.5" style="1" bestFit="1" customWidth="1"/>
    <col min="5" max="5" width="10.625" style="1" customWidth="1"/>
    <col min="6" max="6" width="8.5" style="1" bestFit="1" customWidth="1"/>
    <col min="7" max="7" width="10.625" style="1" customWidth="1"/>
    <col min="8" max="8" width="5.5" style="1" customWidth="1"/>
    <col min="9" max="9" width="10.625" style="1" customWidth="1"/>
    <col min="10" max="10" width="5.5" style="1" bestFit="1" customWidth="1"/>
    <col min="11" max="11" width="10.625" style="1" customWidth="1"/>
    <col min="12" max="12" width="5.5" style="1" bestFit="1" customWidth="1"/>
    <col min="13" max="13" width="10.625" style="1" customWidth="1"/>
    <col min="14" max="14" width="5.5" style="1" bestFit="1" customWidth="1"/>
    <col min="15" max="15" width="10.625" style="1" customWidth="1"/>
    <col min="16" max="16" width="5.5" style="1" bestFit="1" customWidth="1"/>
    <col min="17" max="17" width="10.625" style="1" customWidth="1"/>
    <col min="18" max="18" width="5.5" style="1" bestFit="1" customWidth="1"/>
    <col min="19" max="16384" width="9" style="1"/>
  </cols>
  <sheetData>
    <row r="1" spans="1:20" ht="30" customHeight="1" x14ac:dyDescent="0.4">
      <c r="A1" s="1" t="s">
        <v>33</v>
      </c>
    </row>
    <row r="2" spans="1:20" ht="30" customHeight="1" x14ac:dyDescent="0.4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20" ht="30" customHeight="1" thickBot="1" x14ac:dyDescent="0.45">
      <c r="A3" s="69" t="s">
        <v>20</v>
      </c>
      <c r="B3" s="69"/>
      <c r="C3" s="69"/>
      <c r="D3" s="69"/>
      <c r="E3" s="78" t="s">
        <v>0</v>
      </c>
      <c r="F3" s="79"/>
      <c r="G3" s="80" t="s">
        <v>1</v>
      </c>
      <c r="H3" s="81"/>
      <c r="I3" s="78" t="s">
        <v>10</v>
      </c>
      <c r="J3" s="79"/>
      <c r="K3" s="78" t="s">
        <v>11</v>
      </c>
      <c r="L3" s="78"/>
      <c r="M3" s="3"/>
      <c r="N3" s="3"/>
      <c r="O3" s="4"/>
      <c r="P3" s="4"/>
      <c r="Q3" s="5"/>
    </row>
    <row r="4" spans="1:20" ht="30" customHeight="1" thickTop="1" thickBot="1" x14ac:dyDescent="0.45">
      <c r="A4" s="46" t="str">
        <f>IF(入力シート!A4="","",入力シート!A4)</f>
        <v>令和3</v>
      </c>
      <c r="B4" s="19" t="s">
        <v>22</v>
      </c>
      <c r="C4" s="47">
        <f>IF(入力シート!C4="","",入力シート!C4)</f>
        <v>5</v>
      </c>
      <c r="D4" s="20" t="s">
        <v>21</v>
      </c>
      <c r="E4" s="48">
        <f>入力シート!E4</f>
        <v>182200</v>
      </c>
      <c r="F4" s="21" t="s">
        <v>15</v>
      </c>
      <c r="G4" s="86">
        <f>入力シート!G4</f>
        <v>0.15</v>
      </c>
      <c r="H4" s="87"/>
      <c r="I4" s="49">
        <f>入力シート!I4</f>
        <v>139.5</v>
      </c>
      <c r="J4" s="22" t="s">
        <v>14</v>
      </c>
      <c r="K4" s="49">
        <f>入力シート!K4</f>
        <v>38.75</v>
      </c>
      <c r="L4" s="23" t="s">
        <v>14</v>
      </c>
    </row>
    <row r="5" spans="1:20" ht="15" thickTop="1" x14ac:dyDescent="0.4"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30" customHeight="1" x14ac:dyDescent="0.4">
      <c r="A6" s="55" t="s">
        <v>18</v>
      </c>
      <c r="B6" s="70"/>
      <c r="C6" s="65" t="s">
        <v>3</v>
      </c>
      <c r="D6" s="65"/>
      <c r="E6" s="75"/>
      <c r="F6" s="75"/>
      <c r="G6" s="75"/>
      <c r="H6" s="75"/>
      <c r="I6" s="65" t="s">
        <v>5</v>
      </c>
      <c r="J6" s="65"/>
      <c r="K6" s="65"/>
      <c r="L6" s="75"/>
      <c r="M6" s="55" t="s">
        <v>6</v>
      </c>
      <c r="N6" s="56"/>
      <c r="O6" s="55" t="s">
        <v>7</v>
      </c>
      <c r="P6" s="56"/>
      <c r="Q6" s="55" t="s">
        <v>8</v>
      </c>
      <c r="R6" s="56"/>
    </row>
    <row r="7" spans="1:20" ht="51.75" customHeight="1" x14ac:dyDescent="0.4">
      <c r="A7" s="71"/>
      <c r="B7" s="72"/>
      <c r="C7" s="63" t="s">
        <v>2</v>
      </c>
      <c r="D7" s="64"/>
      <c r="E7" s="63" t="s">
        <v>4</v>
      </c>
      <c r="F7" s="64"/>
      <c r="G7" s="82" t="s">
        <v>16</v>
      </c>
      <c r="H7" s="83"/>
      <c r="I7" s="63" t="s">
        <v>2</v>
      </c>
      <c r="J7" s="64"/>
      <c r="K7" s="63" t="s">
        <v>4</v>
      </c>
      <c r="L7" s="64"/>
      <c r="M7" s="57"/>
      <c r="N7" s="58"/>
      <c r="O7" s="57"/>
      <c r="P7" s="58"/>
      <c r="Q7" s="57"/>
      <c r="R7" s="58"/>
    </row>
    <row r="8" spans="1:20" ht="30" customHeight="1" x14ac:dyDescent="0.4">
      <c r="A8" s="73"/>
      <c r="B8" s="74"/>
      <c r="C8" s="63" t="s">
        <v>26</v>
      </c>
      <c r="D8" s="64"/>
      <c r="E8" s="63" t="s">
        <v>27</v>
      </c>
      <c r="F8" s="64"/>
      <c r="G8" s="84"/>
      <c r="H8" s="85"/>
      <c r="I8" s="65" t="s">
        <v>28</v>
      </c>
      <c r="J8" s="65"/>
      <c r="K8" s="61" t="s">
        <v>29</v>
      </c>
      <c r="L8" s="62"/>
      <c r="M8" s="61" t="s">
        <v>30</v>
      </c>
      <c r="N8" s="62"/>
      <c r="O8" s="59" t="s">
        <v>31</v>
      </c>
      <c r="P8" s="60"/>
      <c r="Q8" s="59" t="s">
        <v>32</v>
      </c>
      <c r="R8" s="60"/>
    </row>
    <row r="9" spans="1:20" ht="30" customHeight="1" x14ac:dyDescent="0.4">
      <c r="A9" s="95" t="s">
        <v>9</v>
      </c>
      <c r="B9" s="96"/>
      <c r="C9" s="24">
        <f>ROUND(($E$4+$E$4*$G$4)*12/($K$4*52-$I$4)*1.25,0)</f>
        <v>1676</v>
      </c>
      <c r="D9" s="25" t="s">
        <v>15</v>
      </c>
      <c r="E9" s="24">
        <f>ROUND(($E$4+$E$4*$G$4)*12/($K$4*52-$I$4)*1.5,0)</f>
        <v>2011</v>
      </c>
      <c r="F9" s="25" t="s">
        <v>15</v>
      </c>
      <c r="G9" s="24">
        <f>ROUND(($E$4+$E$4*$G$4)*12/($K$4*52-$I$4),0)</f>
        <v>1341</v>
      </c>
      <c r="H9" s="25" t="s">
        <v>15</v>
      </c>
      <c r="I9" s="24">
        <f>ROUND(($E$4+$E$4*$G$4)*12/($K$4*52-$I$4)*1.35,0)</f>
        <v>1810</v>
      </c>
      <c r="J9" s="25" t="s">
        <v>15</v>
      </c>
      <c r="K9" s="24">
        <f>ROUND(($E$4+$E$4*$G$4)*12/($K$4*52-$I$4)*1.6,0)</f>
        <v>2145</v>
      </c>
      <c r="L9" s="25" t="s">
        <v>15</v>
      </c>
      <c r="M9" s="50">
        <f>ROUND(($E$4+$E$4*$G$4)*12/($K$4*52-$I$4)*0.25,0)</f>
        <v>335</v>
      </c>
      <c r="N9" s="51" t="s">
        <v>15</v>
      </c>
      <c r="O9" s="50">
        <f>ROUND(($E$4+$E$4*$G$4)*12/($K$4*52-$I$4)*1.35,0)</f>
        <v>1810</v>
      </c>
      <c r="P9" s="51" t="s">
        <v>15</v>
      </c>
      <c r="Q9" s="50">
        <f>ROUND(($E$4+$E$4*$G$4)*12/($K$4*52-$I$4)*0.25,0)</f>
        <v>335</v>
      </c>
      <c r="R9" s="51" t="s">
        <v>15</v>
      </c>
    </row>
    <row r="10" spans="1:20" ht="60" customHeight="1" x14ac:dyDescent="0.4">
      <c r="A10" s="99" t="s">
        <v>34</v>
      </c>
      <c r="B10" s="100"/>
      <c r="C10" s="24">
        <f>ROUND(($E$4+$E$4*$G$4)*12/($K$4*52-$I$4)*1.5,0)</f>
        <v>2011</v>
      </c>
      <c r="D10" s="25" t="s">
        <v>35</v>
      </c>
      <c r="E10" s="24">
        <f>ROUND(($E$4+$E$4*$G$4)*12/($K$4*52-$I$4)*1.75,0)</f>
        <v>2346</v>
      </c>
      <c r="F10" s="25" t="s">
        <v>35</v>
      </c>
      <c r="G10" s="91"/>
      <c r="H10" s="92"/>
      <c r="I10" s="24">
        <f>ROUND(($E$4+$E$4*$G$4)*12/($K$4*52-$I$4)*1.5,0)</f>
        <v>2011</v>
      </c>
      <c r="J10" s="25" t="s">
        <v>35</v>
      </c>
      <c r="K10" s="24">
        <f>ROUND(($E$4+$E$4*$G$4)*12/($K$4*52-$I$4)*1.75,0)</f>
        <v>2346</v>
      </c>
      <c r="L10" s="25" t="s">
        <v>35</v>
      </c>
      <c r="M10" s="24">
        <f>ROUND(($E$4+$E$4*$G$4)*12/($K$4*52-$I$4)*0.5,0)</f>
        <v>670</v>
      </c>
      <c r="N10" s="25" t="s">
        <v>15</v>
      </c>
      <c r="O10" s="91"/>
      <c r="P10" s="92"/>
      <c r="Q10" s="91"/>
      <c r="R10" s="92"/>
    </row>
    <row r="11" spans="1:20" ht="30" customHeight="1" x14ac:dyDescent="0.4">
      <c r="A11" s="95" t="s">
        <v>17</v>
      </c>
      <c r="B11" s="96"/>
      <c r="C11" s="24">
        <f>ROUND(入力シート!C41,0)</f>
        <v>81</v>
      </c>
      <c r="D11" s="25" t="s">
        <v>14</v>
      </c>
      <c r="E11" s="24">
        <f>ROUND(入力シート!E41,0)</f>
        <v>13</v>
      </c>
      <c r="F11" s="25" t="s">
        <v>14</v>
      </c>
      <c r="G11" s="24">
        <f>ROUND(入力シート!G41,0)</f>
        <v>0</v>
      </c>
      <c r="H11" s="25" t="s">
        <v>14</v>
      </c>
      <c r="I11" s="24">
        <f>ROUND(SUM(入力シート!I40:I41),0)</f>
        <v>2</v>
      </c>
      <c r="J11" s="25" t="s">
        <v>14</v>
      </c>
      <c r="K11" s="24">
        <f>ROUND(SUM(入力シート!K40:K41),0)</f>
        <v>1</v>
      </c>
      <c r="L11" s="25" t="s">
        <v>14</v>
      </c>
      <c r="M11" s="24">
        <f>ROUND(入力シート!M41,0)</f>
        <v>8</v>
      </c>
      <c r="N11" s="25" t="s">
        <v>14</v>
      </c>
      <c r="O11" s="24">
        <f>ROUND(入力シート!O41,0)</f>
        <v>2</v>
      </c>
      <c r="P11" s="25" t="s">
        <v>14</v>
      </c>
      <c r="Q11" s="24">
        <f>ROUND(入力シート!Q41,0)</f>
        <v>2</v>
      </c>
      <c r="R11" s="25" t="s">
        <v>14</v>
      </c>
    </row>
    <row r="12" spans="1:20" ht="60" customHeight="1" x14ac:dyDescent="0.4">
      <c r="A12" s="101" t="s">
        <v>37</v>
      </c>
      <c r="B12" s="102"/>
      <c r="C12" s="53">
        <f>ROUND(入力シート!C40,0)</f>
        <v>39</v>
      </c>
      <c r="D12" s="54" t="s">
        <v>14</v>
      </c>
      <c r="E12" s="53">
        <f>ROUND(入力シート!E40,0)</f>
        <v>5</v>
      </c>
      <c r="F12" s="54" t="s">
        <v>14</v>
      </c>
      <c r="G12" s="93"/>
      <c r="H12" s="94"/>
      <c r="I12" s="53">
        <f>ROUND(入力シート!I40,0)</f>
        <v>0</v>
      </c>
      <c r="J12" s="54" t="s">
        <v>14</v>
      </c>
      <c r="K12" s="53">
        <f>ROUND(入力シート!K40,0)</f>
        <v>0</v>
      </c>
      <c r="L12" s="54" t="s">
        <v>14</v>
      </c>
      <c r="M12" s="53">
        <f>ROUND(入力シート!M40,0)</f>
        <v>0</v>
      </c>
      <c r="N12" s="54" t="s">
        <v>14</v>
      </c>
      <c r="O12" s="93"/>
      <c r="P12" s="94"/>
      <c r="Q12" s="93"/>
      <c r="R12" s="94"/>
    </row>
    <row r="13" spans="1:20" ht="30" customHeight="1" x14ac:dyDescent="0.4">
      <c r="A13" s="97" t="s">
        <v>12</v>
      </c>
      <c r="B13" s="98"/>
      <c r="C13" s="27">
        <f>C9*(C11-C12)+C10*C12</f>
        <v>148821</v>
      </c>
      <c r="D13" s="28" t="s">
        <v>15</v>
      </c>
      <c r="E13" s="27">
        <f>E9*(E11-E12)+E10*E12</f>
        <v>27818</v>
      </c>
      <c r="F13" s="28" t="s">
        <v>15</v>
      </c>
      <c r="G13" s="27">
        <f>G9*G11</f>
        <v>0</v>
      </c>
      <c r="H13" s="28" t="s">
        <v>15</v>
      </c>
      <c r="I13" s="27">
        <f>I9*(I11-I12)+I10*I12</f>
        <v>3620</v>
      </c>
      <c r="J13" s="28" t="s">
        <v>15</v>
      </c>
      <c r="K13" s="27">
        <f>K9*(K11-K12)+K10*K12</f>
        <v>2145</v>
      </c>
      <c r="L13" s="28" t="s">
        <v>15</v>
      </c>
      <c r="M13" s="27">
        <f>M9*M11</f>
        <v>2680</v>
      </c>
      <c r="N13" s="28" t="s">
        <v>15</v>
      </c>
      <c r="O13" s="27">
        <f>O9*O11</f>
        <v>3620</v>
      </c>
      <c r="P13" s="28" t="s">
        <v>15</v>
      </c>
      <c r="Q13" s="27">
        <f>Q9*Q11</f>
        <v>670</v>
      </c>
      <c r="R13" s="28" t="s">
        <v>15</v>
      </c>
    </row>
    <row r="14" spans="1:20" ht="50.1" customHeight="1" x14ac:dyDescent="0.4">
      <c r="A14" s="11" t="s">
        <v>38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 t="s">
        <v>13</v>
      </c>
      <c r="N14" s="88">
        <f>SUM(C13,E13,G13,I13,K13,M13,O13,Q13)</f>
        <v>189374</v>
      </c>
      <c r="O14" s="89"/>
      <c r="P14" s="89"/>
      <c r="Q14" s="90"/>
      <c r="R14" s="29" t="s">
        <v>15</v>
      </c>
    </row>
  </sheetData>
  <mergeCells count="37">
    <mergeCell ref="A11:B11"/>
    <mergeCell ref="I6:L6"/>
    <mergeCell ref="A9:B9"/>
    <mergeCell ref="A13:B13"/>
    <mergeCell ref="C8:D8"/>
    <mergeCell ref="E8:F8"/>
    <mergeCell ref="I8:J8"/>
    <mergeCell ref="K8:L8"/>
    <mergeCell ref="G7:H8"/>
    <mergeCell ref="A10:B10"/>
    <mergeCell ref="G10:H10"/>
    <mergeCell ref="A12:B12"/>
    <mergeCell ref="G12:H12"/>
    <mergeCell ref="M6:N7"/>
    <mergeCell ref="M8:N8"/>
    <mergeCell ref="N14:Q14"/>
    <mergeCell ref="C6:H6"/>
    <mergeCell ref="O6:P7"/>
    <mergeCell ref="Q6:R7"/>
    <mergeCell ref="O8:P8"/>
    <mergeCell ref="Q8:R8"/>
    <mergeCell ref="O10:P10"/>
    <mergeCell ref="Q10:R10"/>
    <mergeCell ref="O12:P12"/>
    <mergeCell ref="Q12:R12"/>
    <mergeCell ref="E3:F3"/>
    <mergeCell ref="G3:H3"/>
    <mergeCell ref="A6:B8"/>
    <mergeCell ref="A2:L2"/>
    <mergeCell ref="A3:D3"/>
    <mergeCell ref="I3:J3"/>
    <mergeCell ref="K3:L3"/>
    <mergeCell ref="G4:H4"/>
    <mergeCell ref="C7:D7"/>
    <mergeCell ref="E7:F7"/>
    <mergeCell ref="I7:J7"/>
    <mergeCell ref="K7:L7"/>
  </mergeCells>
  <phoneticPr fontId="1"/>
  <printOptions horizontalCentered="1"/>
  <pageMargins left="0" right="0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計算結果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2021-05-18T13:41:34Z</dcterms:created>
  <dcterms:modified xsi:type="dcterms:W3CDTF">2022-02-25T20:30:18Z</dcterms:modified>
</cp:coreProperties>
</file>